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tabRatio="601" activeTab="9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50" r:id="rId8"/>
    <sheet name="9" sheetId="51" r:id="rId9"/>
    <sheet name="10" sheetId="52" r:id="rId10"/>
  </sheets>
  <calcPr calcId="152511"/>
</workbook>
</file>

<file path=xl/calcChain.xml><?xml version="1.0" encoding="utf-8"?>
<calcChain xmlns="http://schemas.openxmlformats.org/spreadsheetml/2006/main">
  <c r="H14" i="52" l="1"/>
  <c r="G48" i="43"/>
  <c r="P14" i="42" l="1"/>
  <c r="G46" i="38"/>
  <c r="X49" i="52" l="1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A49" i="52"/>
  <c r="A54" i="52" s="1"/>
  <c r="X47" i="52"/>
  <c r="W47" i="52"/>
  <c r="V47" i="52"/>
  <c r="U47" i="52"/>
  <c r="T47" i="52"/>
  <c r="S47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F47" i="52"/>
  <c r="E47" i="52"/>
  <c r="D47" i="52"/>
  <c r="C47" i="52"/>
  <c r="A47" i="52"/>
  <c r="A53" i="52" s="1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A19" i="52"/>
  <c r="A24" i="52" s="1"/>
  <c r="X17" i="52"/>
  <c r="W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G17" i="52"/>
  <c r="F17" i="52"/>
  <c r="E17" i="52"/>
  <c r="D17" i="52"/>
  <c r="C17" i="52"/>
  <c r="A17" i="52"/>
  <c r="A23" i="52" s="1"/>
  <c r="H17" i="52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A49" i="51"/>
  <c r="A54" i="51" s="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A47" i="51"/>
  <c r="A53" i="51" s="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A19" i="51"/>
  <c r="A24" i="51" s="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G17" i="51"/>
  <c r="F17" i="51"/>
  <c r="E17" i="51"/>
  <c r="D17" i="51"/>
  <c r="C17" i="51"/>
  <c r="A17" i="51"/>
  <c r="A23" i="51" s="1"/>
  <c r="H17" i="51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A49" i="50"/>
  <c r="A54" i="50" s="1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 s="1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 s="1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A17" i="50"/>
  <c r="H17" i="50"/>
  <c r="H20" i="52" l="1"/>
  <c r="W18" i="50"/>
  <c r="W23" i="50" s="1"/>
  <c r="T18" i="50"/>
  <c r="T23" i="50" s="1"/>
  <c r="C18" i="52"/>
  <c r="C23" i="52" s="1"/>
  <c r="E18" i="52"/>
  <c r="E23" i="52" s="1"/>
  <c r="G18" i="52"/>
  <c r="G23" i="52" s="1"/>
  <c r="I18" i="52"/>
  <c r="I23" i="52" s="1"/>
  <c r="K18" i="52"/>
  <c r="K23" i="52" s="1"/>
  <c r="M18" i="52"/>
  <c r="M23" i="52" s="1"/>
  <c r="O18" i="52"/>
  <c r="O23" i="52" s="1"/>
  <c r="Q18" i="52"/>
  <c r="Q23" i="52" s="1"/>
  <c r="S18" i="52"/>
  <c r="S23" i="52" s="1"/>
  <c r="U18" i="52"/>
  <c r="U23" i="52" s="1"/>
  <c r="W18" i="52"/>
  <c r="W23" i="52" s="1"/>
  <c r="D20" i="52"/>
  <c r="F20" i="52"/>
  <c r="J20" i="52"/>
  <c r="L20" i="52"/>
  <c r="N20" i="52"/>
  <c r="P20" i="52"/>
  <c r="R20" i="52"/>
  <c r="T20" i="52"/>
  <c r="V20" i="52"/>
  <c r="X20" i="52"/>
  <c r="D18" i="52"/>
  <c r="D23" i="52" s="1"/>
  <c r="F18" i="52"/>
  <c r="F23" i="52" s="1"/>
  <c r="H18" i="52"/>
  <c r="H23" i="52" s="1"/>
  <c r="J18" i="52"/>
  <c r="J23" i="52" s="1"/>
  <c r="L18" i="52"/>
  <c r="L23" i="52" s="1"/>
  <c r="N18" i="52"/>
  <c r="N23" i="52" s="1"/>
  <c r="P18" i="52"/>
  <c r="P23" i="52" s="1"/>
  <c r="R18" i="52"/>
  <c r="R23" i="52" s="1"/>
  <c r="T18" i="52"/>
  <c r="T23" i="52" s="1"/>
  <c r="V18" i="52"/>
  <c r="V23" i="52" s="1"/>
  <c r="X18" i="52"/>
  <c r="X23" i="52" s="1"/>
  <c r="C20" i="52"/>
  <c r="E20" i="52"/>
  <c r="G20" i="52"/>
  <c r="I20" i="52"/>
  <c r="K20" i="52"/>
  <c r="M20" i="52"/>
  <c r="O20" i="52"/>
  <c r="Q20" i="52"/>
  <c r="S20" i="52"/>
  <c r="U20" i="52"/>
  <c r="W20" i="52"/>
  <c r="C48" i="52"/>
  <c r="C53" i="52" s="1"/>
  <c r="E48" i="52"/>
  <c r="E53" i="52" s="1"/>
  <c r="G48" i="52"/>
  <c r="G53" i="52" s="1"/>
  <c r="I48" i="52"/>
  <c r="I53" i="52" s="1"/>
  <c r="K48" i="52"/>
  <c r="K53" i="52" s="1"/>
  <c r="M48" i="52"/>
  <c r="M53" i="52" s="1"/>
  <c r="O48" i="52"/>
  <c r="O53" i="52" s="1"/>
  <c r="Q48" i="52"/>
  <c r="Q53" i="52" s="1"/>
  <c r="S48" i="52"/>
  <c r="S53" i="52" s="1"/>
  <c r="U48" i="52"/>
  <c r="U53" i="52" s="1"/>
  <c r="W48" i="52"/>
  <c r="W53" i="52" s="1"/>
  <c r="D50" i="52"/>
  <c r="F50" i="52"/>
  <c r="H50" i="52"/>
  <c r="J50" i="52"/>
  <c r="L50" i="52"/>
  <c r="N50" i="52"/>
  <c r="P50" i="52"/>
  <c r="R50" i="52"/>
  <c r="T50" i="52"/>
  <c r="V50" i="52"/>
  <c r="X50" i="52"/>
  <c r="D48" i="52"/>
  <c r="D53" i="52" s="1"/>
  <c r="F48" i="52"/>
  <c r="F53" i="52" s="1"/>
  <c r="H48" i="52"/>
  <c r="H53" i="52" s="1"/>
  <c r="J48" i="52"/>
  <c r="J53" i="52" s="1"/>
  <c r="L48" i="52"/>
  <c r="L53" i="52" s="1"/>
  <c r="N48" i="52"/>
  <c r="N53" i="52" s="1"/>
  <c r="P48" i="52"/>
  <c r="P53" i="52" s="1"/>
  <c r="R48" i="52"/>
  <c r="R53" i="52" s="1"/>
  <c r="T48" i="52"/>
  <c r="T53" i="52" s="1"/>
  <c r="V48" i="52"/>
  <c r="V53" i="52" s="1"/>
  <c r="X48" i="52"/>
  <c r="X53" i="52" s="1"/>
  <c r="C50" i="52"/>
  <c r="E50" i="52"/>
  <c r="G50" i="52"/>
  <c r="I50" i="52"/>
  <c r="K50" i="52"/>
  <c r="M50" i="52"/>
  <c r="O50" i="52"/>
  <c r="Q50" i="52"/>
  <c r="S50" i="52"/>
  <c r="U50" i="52"/>
  <c r="W50" i="52"/>
  <c r="C18" i="51"/>
  <c r="C23" i="51" s="1"/>
  <c r="E18" i="51"/>
  <c r="E23" i="51" s="1"/>
  <c r="G18" i="51"/>
  <c r="G23" i="51" s="1"/>
  <c r="I18" i="51"/>
  <c r="I23" i="51" s="1"/>
  <c r="K18" i="51"/>
  <c r="K23" i="51" s="1"/>
  <c r="M18" i="51"/>
  <c r="M23" i="51" s="1"/>
  <c r="O18" i="51"/>
  <c r="O23" i="51" s="1"/>
  <c r="Q18" i="51"/>
  <c r="Q23" i="51" s="1"/>
  <c r="S18" i="51"/>
  <c r="S23" i="51" s="1"/>
  <c r="U18" i="51"/>
  <c r="U23" i="51" s="1"/>
  <c r="W18" i="51"/>
  <c r="W23" i="51" s="1"/>
  <c r="D20" i="51"/>
  <c r="F20" i="51"/>
  <c r="H20" i="51"/>
  <c r="J20" i="51"/>
  <c r="L20" i="51"/>
  <c r="N20" i="51"/>
  <c r="P20" i="51"/>
  <c r="R20" i="51"/>
  <c r="T20" i="51"/>
  <c r="V20" i="51"/>
  <c r="X20" i="51"/>
  <c r="D18" i="51"/>
  <c r="D23" i="51" s="1"/>
  <c r="F18" i="51"/>
  <c r="F23" i="51" s="1"/>
  <c r="H18" i="51"/>
  <c r="H23" i="51" s="1"/>
  <c r="J18" i="51"/>
  <c r="J23" i="51" s="1"/>
  <c r="L18" i="51"/>
  <c r="L23" i="51" s="1"/>
  <c r="N18" i="51"/>
  <c r="N23" i="51" s="1"/>
  <c r="P18" i="51"/>
  <c r="P23" i="51" s="1"/>
  <c r="R18" i="51"/>
  <c r="R23" i="51" s="1"/>
  <c r="T18" i="51"/>
  <c r="T23" i="51" s="1"/>
  <c r="V18" i="51"/>
  <c r="V23" i="51" s="1"/>
  <c r="X18" i="51"/>
  <c r="X23" i="51" s="1"/>
  <c r="C20" i="51"/>
  <c r="E20" i="51"/>
  <c r="G20" i="51"/>
  <c r="I20" i="51"/>
  <c r="K20" i="51"/>
  <c r="M20" i="51"/>
  <c r="O20" i="51"/>
  <c r="Q20" i="51"/>
  <c r="S20" i="51"/>
  <c r="U20" i="51"/>
  <c r="W20" i="51"/>
  <c r="C48" i="51"/>
  <c r="C53" i="51" s="1"/>
  <c r="E48" i="51"/>
  <c r="E53" i="51" s="1"/>
  <c r="G48" i="51"/>
  <c r="G53" i="51" s="1"/>
  <c r="I48" i="51"/>
  <c r="I53" i="51" s="1"/>
  <c r="K48" i="51"/>
  <c r="K53" i="51" s="1"/>
  <c r="M48" i="51"/>
  <c r="M53" i="51" s="1"/>
  <c r="O48" i="51"/>
  <c r="O53" i="51" s="1"/>
  <c r="Q48" i="51"/>
  <c r="Q53" i="51" s="1"/>
  <c r="S48" i="51"/>
  <c r="S53" i="51" s="1"/>
  <c r="U48" i="51"/>
  <c r="U53" i="51" s="1"/>
  <c r="W48" i="51"/>
  <c r="W53" i="51" s="1"/>
  <c r="D50" i="51"/>
  <c r="F50" i="51"/>
  <c r="H50" i="51"/>
  <c r="J50" i="51"/>
  <c r="L50" i="51"/>
  <c r="N50" i="51"/>
  <c r="P50" i="51"/>
  <c r="R50" i="51"/>
  <c r="T50" i="51"/>
  <c r="V50" i="51"/>
  <c r="X50" i="51"/>
  <c r="D48" i="51"/>
  <c r="D53" i="51" s="1"/>
  <c r="F48" i="51"/>
  <c r="F53" i="51" s="1"/>
  <c r="H48" i="51"/>
  <c r="H53" i="51" s="1"/>
  <c r="J48" i="51"/>
  <c r="J53" i="51" s="1"/>
  <c r="L48" i="51"/>
  <c r="L53" i="51" s="1"/>
  <c r="N48" i="51"/>
  <c r="N53" i="51" s="1"/>
  <c r="P48" i="51"/>
  <c r="P53" i="51" s="1"/>
  <c r="R48" i="51"/>
  <c r="R53" i="51" s="1"/>
  <c r="T48" i="51"/>
  <c r="T53" i="51" s="1"/>
  <c r="V48" i="51"/>
  <c r="V53" i="51" s="1"/>
  <c r="X48" i="51"/>
  <c r="X53" i="51" s="1"/>
  <c r="C50" i="51"/>
  <c r="E50" i="51"/>
  <c r="G50" i="51"/>
  <c r="I50" i="51"/>
  <c r="K50" i="51"/>
  <c r="M50" i="51"/>
  <c r="O50" i="51"/>
  <c r="Q50" i="51"/>
  <c r="S50" i="51"/>
  <c r="U50" i="51"/>
  <c r="W50" i="51"/>
  <c r="X24" i="50"/>
  <c r="D18" i="50"/>
  <c r="D23" i="50" s="1"/>
  <c r="F18" i="50"/>
  <c r="F23" i="50" s="1"/>
  <c r="H18" i="50"/>
  <c r="H23" i="50" s="1"/>
  <c r="J18" i="50"/>
  <c r="J23" i="50" s="1"/>
  <c r="L18" i="50"/>
  <c r="L23" i="50" s="1"/>
  <c r="N18" i="50"/>
  <c r="N23" i="50" s="1"/>
  <c r="P18" i="50"/>
  <c r="P23" i="50" s="1"/>
  <c r="R18" i="50"/>
  <c r="R23" i="50" s="1"/>
  <c r="V18" i="50"/>
  <c r="V23" i="50" s="1"/>
  <c r="X18" i="50"/>
  <c r="X23" i="50" s="1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 s="1"/>
  <c r="E18" i="50"/>
  <c r="E23" i="50" s="1"/>
  <c r="G18" i="50"/>
  <c r="G23" i="50" s="1"/>
  <c r="I18" i="50"/>
  <c r="I23" i="50" s="1"/>
  <c r="K18" i="50"/>
  <c r="K23" i="50" s="1"/>
  <c r="M18" i="50"/>
  <c r="M23" i="50" s="1"/>
  <c r="O18" i="50"/>
  <c r="O23" i="50" s="1"/>
  <c r="Q18" i="50"/>
  <c r="Q23" i="50" s="1"/>
  <c r="S18" i="50"/>
  <c r="S23" i="50" s="1"/>
  <c r="U18" i="50"/>
  <c r="U23" i="50" s="1"/>
  <c r="D20" i="50"/>
  <c r="F20" i="50"/>
  <c r="H20" i="50"/>
  <c r="J20" i="50"/>
  <c r="L20" i="50"/>
  <c r="N20" i="50"/>
  <c r="P20" i="50"/>
  <c r="R20" i="50"/>
  <c r="T20" i="50"/>
  <c r="V20" i="50"/>
  <c r="C48" i="50"/>
  <c r="C53" i="50" s="1"/>
  <c r="E48" i="50"/>
  <c r="E53" i="50" s="1"/>
  <c r="G48" i="50"/>
  <c r="G53" i="50" s="1"/>
  <c r="I48" i="50"/>
  <c r="I53" i="50" s="1"/>
  <c r="K48" i="50"/>
  <c r="K53" i="50" s="1"/>
  <c r="M48" i="50"/>
  <c r="M53" i="50" s="1"/>
  <c r="O48" i="50"/>
  <c r="O53" i="50" s="1"/>
  <c r="Q48" i="50"/>
  <c r="Q53" i="50" s="1"/>
  <c r="S48" i="50"/>
  <c r="S53" i="50" s="1"/>
  <c r="U48" i="50"/>
  <c r="U53" i="50" s="1"/>
  <c r="W48" i="50"/>
  <c r="W53" i="50" s="1"/>
  <c r="D50" i="50"/>
  <c r="F50" i="50"/>
  <c r="H50" i="50"/>
  <c r="J50" i="50"/>
  <c r="L50" i="50"/>
  <c r="N50" i="50"/>
  <c r="P50" i="50"/>
  <c r="R50" i="50"/>
  <c r="T50" i="50"/>
  <c r="V50" i="50"/>
  <c r="X50" i="50"/>
  <c r="D48" i="50"/>
  <c r="D53" i="50" s="1"/>
  <c r="F48" i="50"/>
  <c r="F53" i="50" s="1"/>
  <c r="H48" i="50"/>
  <c r="H53" i="50" s="1"/>
  <c r="J48" i="50"/>
  <c r="J53" i="50" s="1"/>
  <c r="L48" i="50"/>
  <c r="L53" i="50" s="1"/>
  <c r="N48" i="50"/>
  <c r="N53" i="50" s="1"/>
  <c r="P48" i="50"/>
  <c r="P53" i="50" s="1"/>
  <c r="R48" i="50"/>
  <c r="R53" i="50" s="1"/>
  <c r="T48" i="50"/>
  <c r="T53" i="50" s="1"/>
  <c r="V48" i="50"/>
  <c r="V53" i="50" s="1"/>
  <c r="X48" i="50"/>
  <c r="X53" i="50" s="1"/>
  <c r="C50" i="50"/>
  <c r="E50" i="50"/>
  <c r="G50" i="50"/>
  <c r="I50" i="50"/>
  <c r="K50" i="50"/>
  <c r="M50" i="50"/>
  <c r="O50" i="50"/>
  <c r="Q50" i="50"/>
  <c r="S50" i="50"/>
  <c r="U50" i="50"/>
  <c r="W50" i="50"/>
  <c r="W51" i="52" l="1"/>
  <c r="W55" i="52" s="1"/>
  <c r="W54" i="52"/>
  <c r="S51" i="52"/>
  <c r="S55" i="52" s="1"/>
  <c r="S54" i="52"/>
  <c r="O51" i="52"/>
  <c r="O55" i="52" s="1"/>
  <c r="O54" i="52"/>
  <c r="K51" i="52"/>
  <c r="K55" i="52" s="1"/>
  <c r="K54" i="52"/>
  <c r="G51" i="52"/>
  <c r="G55" i="52" s="1"/>
  <c r="G54" i="52"/>
  <c r="C51" i="52"/>
  <c r="C54" i="52"/>
  <c r="X54" i="52"/>
  <c r="X51" i="52"/>
  <c r="X55" i="52" s="1"/>
  <c r="T54" i="52"/>
  <c r="T51" i="52"/>
  <c r="T55" i="52" s="1"/>
  <c r="P54" i="52"/>
  <c r="P51" i="52"/>
  <c r="P55" i="52" s="1"/>
  <c r="L54" i="52"/>
  <c r="L51" i="52"/>
  <c r="L55" i="52" s="1"/>
  <c r="H54" i="52"/>
  <c r="H51" i="52"/>
  <c r="H55" i="52" s="1"/>
  <c r="D54" i="52"/>
  <c r="D51" i="52"/>
  <c r="D55" i="52" s="1"/>
  <c r="W24" i="52"/>
  <c r="W21" i="52"/>
  <c r="W25" i="52" s="1"/>
  <c r="S24" i="52"/>
  <c r="S21" i="52"/>
  <c r="S25" i="52" s="1"/>
  <c r="O21" i="52"/>
  <c r="O25" i="52" s="1"/>
  <c r="O24" i="52"/>
  <c r="K21" i="52"/>
  <c r="K25" i="52" s="1"/>
  <c r="K24" i="52"/>
  <c r="G21" i="52"/>
  <c r="G25" i="52" s="1"/>
  <c r="G24" i="52"/>
  <c r="C21" i="52"/>
  <c r="C24" i="52"/>
  <c r="C25" i="52" s="1"/>
  <c r="X24" i="52"/>
  <c r="X21" i="52"/>
  <c r="X25" i="52" s="1"/>
  <c r="T24" i="52"/>
  <c r="T21" i="52"/>
  <c r="T25" i="52" s="1"/>
  <c r="P24" i="52"/>
  <c r="P21" i="52"/>
  <c r="P25" i="52" s="1"/>
  <c r="L24" i="52"/>
  <c r="L21" i="52"/>
  <c r="L25" i="52" s="1"/>
  <c r="H24" i="52"/>
  <c r="H21" i="52"/>
  <c r="H25" i="52" s="1"/>
  <c r="D24" i="52"/>
  <c r="D21" i="52"/>
  <c r="D25" i="52" s="1"/>
  <c r="U51" i="52"/>
  <c r="U55" i="52" s="1"/>
  <c r="U54" i="52"/>
  <c r="Q51" i="52"/>
  <c r="Q55" i="52" s="1"/>
  <c r="Q54" i="52"/>
  <c r="M51" i="52"/>
  <c r="M55" i="52" s="1"/>
  <c r="M54" i="52"/>
  <c r="I51" i="52"/>
  <c r="I55" i="52" s="1"/>
  <c r="I54" i="52"/>
  <c r="E51" i="52"/>
  <c r="E55" i="52" s="1"/>
  <c r="E54" i="52"/>
  <c r="V54" i="52"/>
  <c r="V51" i="52"/>
  <c r="V55" i="52" s="1"/>
  <c r="R54" i="52"/>
  <c r="R51" i="52"/>
  <c r="R55" i="52" s="1"/>
  <c r="N54" i="52"/>
  <c r="N51" i="52"/>
  <c r="N55" i="52" s="1"/>
  <c r="J54" i="52"/>
  <c r="J51" i="52"/>
  <c r="J55" i="52" s="1"/>
  <c r="F54" i="52"/>
  <c r="F51" i="52"/>
  <c r="F55" i="52" s="1"/>
  <c r="C55" i="52"/>
  <c r="Y53" i="52"/>
  <c r="U24" i="52"/>
  <c r="U21" i="52"/>
  <c r="U25" i="52" s="1"/>
  <c r="Q24" i="52"/>
  <c r="Q21" i="52"/>
  <c r="Q25" i="52" s="1"/>
  <c r="M21" i="52"/>
  <c r="M25" i="52" s="1"/>
  <c r="M24" i="52"/>
  <c r="I21" i="52"/>
  <c r="I25" i="52" s="1"/>
  <c r="I24" i="52"/>
  <c r="E21" i="52"/>
  <c r="E25" i="52" s="1"/>
  <c r="E24" i="52"/>
  <c r="V24" i="52"/>
  <c r="V21" i="52"/>
  <c r="V25" i="52" s="1"/>
  <c r="R24" i="52"/>
  <c r="R21" i="52"/>
  <c r="R25" i="52" s="1"/>
  <c r="N24" i="52"/>
  <c r="N21" i="52"/>
  <c r="N25" i="52" s="1"/>
  <c r="J24" i="52"/>
  <c r="J21" i="52"/>
  <c r="J25" i="52" s="1"/>
  <c r="F24" i="52"/>
  <c r="F21" i="52"/>
  <c r="F25" i="52" s="1"/>
  <c r="Y23" i="52"/>
  <c r="W51" i="51"/>
  <c r="W55" i="51" s="1"/>
  <c r="W54" i="51"/>
  <c r="S51" i="51"/>
  <c r="S55" i="51" s="1"/>
  <c r="S54" i="51"/>
  <c r="O51" i="51"/>
  <c r="O55" i="51" s="1"/>
  <c r="O54" i="51"/>
  <c r="K51" i="51"/>
  <c r="K55" i="51" s="1"/>
  <c r="K54" i="51"/>
  <c r="G51" i="51"/>
  <c r="G55" i="51" s="1"/>
  <c r="G54" i="51"/>
  <c r="C51" i="51"/>
  <c r="C54" i="51"/>
  <c r="C55" i="51" s="1"/>
  <c r="X54" i="51"/>
  <c r="X51" i="51"/>
  <c r="X55" i="51" s="1"/>
  <c r="T54" i="51"/>
  <c r="T51" i="51"/>
  <c r="T55" i="51" s="1"/>
  <c r="P54" i="51"/>
  <c r="P51" i="51"/>
  <c r="P55" i="51" s="1"/>
  <c r="L54" i="51"/>
  <c r="L51" i="51"/>
  <c r="L55" i="51" s="1"/>
  <c r="H54" i="51"/>
  <c r="H51" i="51"/>
  <c r="H55" i="51" s="1"/>
  <c r="D54" i="51"/>
  <c r="D51" i="51"/>
  <c r="D55" i="51" s="1"/>
  <c r="W24" i="51"/>
  <c r="W21" i="51"/>
  <c r="W25" i="51" s="1"/>
  <c r="S24" i="51"/>
  <c r="S21" i="51"/>
  <c r="S25" i="51" s="1"/>
  <c r="O21" i="51"/>
  <c r="O25" i="51" s="1"/>
  <c r="O24" i="51"/>
  <c r="K21" i="51"/>
  <c r="K25" i="51" s="1"/>
  <c r="K24" i="51"/>
  <c r="G21" i="51"/>
  <c r="G25" i="51" s="1"/>
  <c r="G24" i="51"/>
  <c r="C21" i="51"/>
  <c r="C24" i="51"/>
  <c r="C25" i="51" s="1"/>
  <c r="X24" i="51"/>
  <c r="X21" i="51"/>
  <c r="X25" i="51" s="1"/>
  <c r="T24" i="51"/>
  <c r="T21" i="51"/>
  <c r="T25" i="51" s="1"/>
  <c r="P24" i="51"/>
  <c r="P21" i="51"/>
  <c r="P25" i="51" s="1"/>
  <c r="L24" i="51"/>
  <c r="L21" i="51"/>
  <c r="L25" i="51" s="1"/>
  <c r="H24" i="51"/>
  <c r="H21" i="51"/>
  <c r="H25" i="51" s="1"/>
  <c r="D24" i="51"/>
  <c r="D21" i="51"/>
  <c r="D25" i="51" s="1"/>
  <c r="U51" i="51"/>
  <c r="U55" i="51" s="1"/>
  <c r="U54" i="51"/>
  <c r="Q51" i="51"/>
  <c r="Q55" i="51" s="1"/>
  <c r="Q54" i="51"/>
  <c r="M51" i="51"/>
  <c r="M55" i="51" s="1"/>
  <c r="M54" i="51"/>
  <c r="I51" i="51"/>
  <c r="I55" i="51" s="1"/>
  <c r="I54" i="51"/>
  <c r="E51" i="51"/>
  <c r="E55" i="51" s="1"/>
  <c r="E54" i="51"/>
  <c r="V54" i="51"/>
  <c r="V51" i="51"/>
  <c r="V55" i="51" s="1"/>
  <c r="R54" i="51"/>
  <c r="R51" i="51"/>
  <c r="R55" i="51" s="1"/>
  <c r="N54" i="51"/>
  <c r="N51" i="51"/>
  <c r="N55" i="51" s="1"/>
  <c r="J54" i="51"/>
  <c r="J51" i="51"/>
  <c r="J55" i="51" s="1"/>
  <c r="F54" i="51"/>
  <c r="F51" i="51"/>
  <c r="F55" i="51" s="1"/>
  <c r="Y53" i="51"/>
  <c r="U24" i="51"/>
  <c r="U21" i="51"/>
  <c r="U25" i="51" s="1"/>
  <c r="Q24" i="51"/>
  <c r="Q21" i="51"/>
  <c r="Q25" i="51" s="1"/>
  <c r="M21" i="51"/>
  <c r="M25" i="51" s="1"/>
  <c r="M24" i="51"/>
  <c r="I21" i="51"/>
  <c r="I25" i="51" s="1"/>
  <c r="I24" i="51"/>
  <c r="E21" i="51"/>
  <c r="E25" i="51" s="1"/>
  <c r="E24" i="51"/>
  <c r="V24" i="51"/>
  <c r="V21" i="51"/>
  <c r="V25" i="51" s="1"/>
  <c r="R24" i="51"/>
  <c r="R21" i="51"/>
  <c r="R25" i="51" s="1"/>
  <c r="N24" i="51"/>
  <c r="N21" i="51"/>
  <c r="N25" i="51" s="1"/>
  <c r="J24" i="51"/>
  <c r="J21" i="51"/>
  <c r="J25" i="51" s="1"/>
  <c r="F24" i="51"/>
  <c r="F21" i="51"/>
  <c r="F25" i="51" s="1"/>
  <c r="Y23" i="51"/>
  <c r="U51" i="50"/>
  <c r="U55" i="50" s="1"/>
  <c r="U54" i="50"/>
  <c r="Q51" i="50"/>
  <c r="Q55" i="50" s="1"/>
  <c r="Q54" i="50"/>
  <c r="M51" i="50"/>
  <c r="M55" i="50" s="1"/>
  <c r="M54" i="50"/>
  <c r="I51" i="50"/>
  <c r="I55" i="50" s="1"/>
  <c r="I54" i="50"/>
  <c r="E51" i="50"/>
  <c r="E55" i="50" s="1"/>
  <c r="E54" i="50"/>
  <c r="V54" i="50"/>
  <c r="V51" i="50"/>
  <c r="V55" i="50" s="1"/>
  <c r="R54" i="50"/>
  <c r="R51" i="50"/>
  <c r="R55" i="50" s="1"/>
  <c r="N54" i="50"/>
  <c r="N51" i="50"/>
  <c r="N55" i="50" s="1"/>
  <c r="J54" i="50"/>
  <c r="J51" i="50"/>
  <c r="J55" i="50" s="1"/>
  <c r="F54" i="50"/>
  <c r="F51" i="50"/>
  <c r="F55" i="50" s="1"/>
  <c r="Y53" i="50"/>
  <c r="T24" i="50"/>
  <c r="T21" i="50"/>
  <c r="T25" i="50" s="1"/>
  <c r="P24" i="50"/>
  <c r="P21" i="50"/>
  <c r="P25" i="50" s="1"/>
  <c r="L21" i="50"/>
  <c r="L25" i="50" s="1"/>
  <c r="L24" i="50"/>
  <c r="H21" i="50"/>
  <c r="H25" i="50" s="1"/>
  <c r="H24" i="50"/>
  <c r="D21" i="50"/>
  <c r="D25" i="50" s="1"/>
  <c r="D24" i="50"/>
  <c r="W51" i="50"/>
  <c r="W55" i="50" s="1"/>
  <c r="W54" i="50"/>
  <c r="S51" i="50"/>
  <c r="S55" i="50" s="1"/>
  <c r="S54" i="50"/>
  <c r="O51" i="50"/>
  <c r="O55" i="50" s="1"/>
  <c r="O54" i="50"/>
  <c r="K51" i="50"/>
  <c r="K55" i="50" s="1"/>
  <c r="K54" i="50"/>
  <c r="G51" i="50"/>
  <c r="G55" i="50" s="1"/>
  <c r="G54" i="50"/>
  <c r="C51" i="50"/>
  <c r="C54" i="50"/>
  <c r="C55" i="50" s="1"/>
  <c r="X54" i="50"/>
  <c r="X51" i="50"/>
  <c r="X55" i="50" s="1"/>
  <c r="T54" i="50"/>
  <c r="T51" i="50"/>
  <c r="T55" i="50" s="1"/>
  <c r="P54" i="50"/>
  <c r="P51" i="50"/>
  <c r="P55" i="50" s="1"/>
  <c r="L54" i="50"/>
  <c r="L51" i="50"/>
  <c r="L55" i="50" s="1"/>
  <c r="H54" i="50"/>
  <c r="H51" i="50"/>
  <c r="H55" i="50" s="1"/>
  <c r="D54" i="50"/>
  <c r="D51" i="50"/>
  <c r="D55" i="50" s="1"/>
  <c r="V24" i="50"/>
  <c r="V21" i="50"/>
  <c r="V25" i="50" s="1"/>
  <c r="R24" i="50"/>
  <c r="R21" i="50"/>
  <c r="R25" i="50" s="1"/>
  <c r="N21" i="50"/>
  <c r="N25" i="50" s="1"/>
  <c r="N24" i="50"/>
  <c r="J21" i="50"/>
  <c r="J25" i="50" s="1"/>
  <c r="J24" i="50"/>
  <c r="F21" i="50"/>
  <c r="F25" i="50" s="1"/>
  <c r="F24" i="50"/>
  <c r="W24" i="50"/>
  <c r="W21" i="50"/>
  <c r="W25" i="50" s="1"/>
  <c r="S24" i="50"/>
  <c r="S21" i="50"/>
  <c r="S25" i="50" s="1"/>
  <c r="O24" i="50"/>
  <c r="O21" i="50"/>
  <c r="O25" i="50" s="1"/>
  <c r="K24" i="50"/>
  <c r="K21" i="50"/>
  <c r="K25" i="50" s="1"/>
  <c r="G24" i="50"/>
  <c r="G21" i="50"/>
  <c r="G25" i="50" s="1"/>
  <c r="C24" i="50"/>
  <c r="C21" i="50"/>
  <c r="X21" i="50"/>
  <c r="X25" i="50" s="1"/>
  <c r="Y23" i="50"/>
  <c r="U24" i="50"/>
  <c r="U21" i="50"/>
  <c r="U25" i="50" s="1"/>
  <c r="Q24" i="50"/>
  <c r="Q21" i="50"/>
  <c r="Q25" i="50" s="1"/>
  <c r="M24" i="50"/>
  <c r="M21" i="50"/>
  <c r="M25" i="50" s="1"/>
  <c r="I24" i="50"/>
  <c r="I21" i="50"/>
  <c r="I25" i="50" s="1"/>
  <c r="E24" i="50"/>
  <c r="E21" i="50"/>
  <c r="E25" i="50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X62" i="44"/>
  <c r="W62" i="44"/>
  <c r="V62" i="44"/>
  <c r="U62" i="44"/>
  <c r="T62" i="44"/>
  <c r="S62" i="44"/>
  <c r="R62" i="44"/>
  <c r="Q62" i="44"/>
  <c r="P62" i="44"/>
  <c r="O62" i="44"/>
  <c r="N62" i="44"/>
  <c r="M62" i="44"/>
  <c r="L62" i="44"/>
  <c r="K62" i="44"/>
  <c r="J62" i="44"/>
  <c r="I62" i="44"/>
  <c r="H62" i="44"/>
  <c r="G62" i="44"/>
  <c r="F62" i="44"/>
  <c r="E62" i="44"/>
  <c r="D62" i="44"/>
  <c r="C62" i="44"/>
  <c r="A62" i="44"/>
  <c r="X60" i="44"/>
  <c r="W60" i="44"/>
  <c r="V60" i="44"/>
  <c r="U60" i="44"/>
  <c r="T60" i="44"/>
  <c r="S60" i="44"/>
  <c r="R60" i="44"/>
  <c r="Q60" i="44"/>
  <c r="P60" i="44"/>
  <c r="O60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A60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61" i="43"/>
  <c r="W61" i="43"/>
  <c r="V61" i="43"/>
  <c r="U61" i="43"/>
  <c r="T61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C61" i="43"/>
  <c r="A61" i="43"/>
  <c r="X59" i="43"/>
  <c r="W59" i="43"/>
  <c r="V59" i="43"/>
  <c r="U59" i="43"/>
  <c r="T59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F59" i="43"/>
  <c r="E59" i="43"/>
  <c r="D59" i="43"/>
  <c r="C59" i="43"/>
  <c r="A59" i="43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63" i="42"/>
  <c r="W63" i="42"/>
  <c r="V63" i="42"/>
  <c r="U63" i="42"/>
  <c r="T63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A63" i="42"/>
  <c r="T64" i="42" s="1"/>
  <c r="X61" i="42"/>
  <c r="W61" i="42"/>
  <c r="V61" i="42"/>
  <c r="U61" i="42"/>
  <c r="T61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A61" i="42"/>
  <c r="A67" i="42" s="1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A19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A65" i="43" l="1"/>
  <c r="G60" i="43"/>
  <c r="X20" i="42"/>
  <c r="P20" i="42"/>
  <c r="M64" i="42"/>
  <c r="M68" i="42" s="1"/>
  <c r="I20" i="43"/>
  <c r="I24" i="43" s="1"/>
  <c r="K20" i="43"/>
  <c r="K24" i="43" s="1"/>
  <c r="O20" i="43"/>
  <c r="U20" i="43"/>
  <c r="U24" i="43" s="1"/>
  <c r="E20" i="44"/>
  <c r="E24" i="44" s="1"/>
  <c r="G20" i="44"/>
  <c r="G24" i="44" s="1"/>
  <c r="K20" i="44"/>
  <c r="A23" i="45"/>
  <c r="G18" i="45"/>
  <c r="L18" i="42"/>
  <c r="L23" i="42" s="1"/>
  <c r="S61" i="44"/>
  <c r="S66" i="44" s="1"/>
  <c r="G61" i="44"/>
  <c r="Q18" i="42"/>
  <c r="Q23" i="42" s="1"/>
  <c r="V18" i="42"/>
  <c r="V23" i="42" s="1"/>
  <c r="C20" i="42"/>
  <c r="C24" i="42" s="1"/>
  <c r="G20" i="42"/>
  <c r="G24" i="42" s="1"/>
  <c r="M20" i="42"/>
  <c r="M24" i="42" s="1"/>
  <c r="Q20" i="42"/>
  <c r="Q24" i="42" s="1"/>
  <c r="W20" i="42"/>
  <c r="W24" i="42" s="1"/>
  <c r="A24" i="42"/>
  <c r="C62" i="42"/>
  <c r="C67" i="42" s="1"/>
  <c r="E62" i="42"/>
  <c r="E67" i="42" s="1"/>
  <c r="G62" i="42"/>
  <c r="G67" i="42" s="1"/>
  <c r="I62" i="42"/>
  <c r="I67" i="42" s="1"/>
  <c r="K62" i="42"/>
  <c r="K67" i="42" s="1"/>
  <c r="M62" i="42"/>
  <c r="M67" i="42" s="1"/>
  <c r="O62" i="42"/>
  <c r="O67" i="42" s="1"/>
  <c r="D20" i="43"/>
  <c r="C60" i="43"/>
  <c r="C65" i="43" s="1"/>
  <c r="E60" i="43"/>
  <c r="E65" i="43" s="1"/>
  <c r="K60" i="43"/>
  <c r="K65" i="43" s="1"/>
  <c r="M60" i="43"/>
  <c r="M65" i="43" s="1"/>
  <c r="C61" i="44"/>
  <c r="C66" i="44" s="1"/>
  <c r="E61" i="44"/>
  <c r="E66" i="44" s="1"/>
  <c r="C18" i="45"/>
  <c r="C23" i="45" s="1"/>
  <c r="C48" i="46"/>
  <c r="C53" i="46" s="1"/>
  <c r="E48" i="46"/>
  <c r="E53" i="46" s="1"/>
  <c r="G48" i="46"/>
  <c r="G53" i="46" s="1"/>
  <c r="S48" i="45"/>
  <c r="S53" i="45" s="1"/>
  <c r="Y24" i="50"/>
  <c r="Y24" i="52"/>
  <c r="Y54" i="52"/>
  <c r="Y25" i="52"/>
  <c r="Y55" i="52"/>
  <c r="Y24" i="51"/>
  <c r="Y54" i="51"/>
  <c r="Y25" i="51"/>
  <c r="Y55" i="51"/>
  <c r="Y55" i="50"/>
  <c r="C25" i="50"/>
  <c r="Y25" i="50" s="1"/>
  <c r="Y54" i="50"/>
  <c r="S62" i="42"/>
  <c r="S67" i="42" s="1"/>
  <c r="W62" i="42"/>
  <c r="W67" i="42" s="1"/>
  <c r="F62" i="42"/>
  <c r="F67" i="42" s="1"/>
  <c r="N62" i="42"/>
  <c r="N67" i="42" s="1"/>
  <c r="R62" i="42"/>
  <c r="R67" i="42" s="1"/>
  <c r="V62" i="42"/>
  <c r="V67" i="42" s="1"/>
  <c r="L64" i="42"/>
  <c r="L68" i="42" s="1"/>
  <c r="R64" i="42"/>
  <c r="R68" i="42" s="1"/>
  <c r="Q60" i="43"/>
  <c r="Q65" i="43" s="1"/>
  <c r="U60" i="43"/>
  <c r="U65" i="43" s="1"/>
  <c r="F60" i="43"/>
  <c r="F65" i="43" s="1"/>
  <c r="I60" i="43"/>
  <c r="I65" i="43" s="1"/>
  <c r="O60" i="43"/>
  <c r="O65" i="43" s="1"/>
  <c r="S60" i="43"/>
  <c r="S65" i="43" s="1"/>
  <c r="W60" i="43"/>
  <c r="W65" i="43" s="1"/>
  <c r="W20" i="44"/>
  <c r="W24" i="44" s="1"/>
  <c r="L20" i="44"/>
  <c r="L24" i="44" s="1"/>
  <c r="Q20" i="44"/>
  <c r="Q24" i="44" s="1"/>
  <c r="A24" i="44"/>
  <c r="I61" i="44"/>
  <c r="I66" i="44" s="1"/>
  <c r="K61" i="44"/>
  <c r="K66" i="44" s="1"/>
  <c r="M61" i="44"/>
  <c r="M66" i="44" s="1"/>
  <c r="Q61" i="44"/>
  <c r="Q66" i="44" s="1"/>
  <c r="U61" i="44"/>
  <c r="U66" i="44" s="1"/>
  <c r="W61" i="44"/>
  <c r="W66" i="44" s="1"/>
  <c r="F61" i="44"/>
  <c r="F66" i="44" s="1"/>
  <c r="O61" i="44"/>
  <c r="O66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F20" i="45"/>
  <c r="F24" i="45" s="1"/>
  <c r="J20" i="45"/>
  <c r="J24" i="45" s="1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U54" i="45" s="1"/>
  <c r="C50" i="45"/>
  <c r="C54" i="45" s="1"/>
  <c r="N50" i="45"/>
  <c r="N54" i="45" s="1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J62" i="42"/>
  <c r="J67" i="42" s="1"/>
  <c r="Q62" i="42"/>
  <c r="Q67" i="42" s="1"/>
  <c r="U62" i="42"/>
  <c r="U67" i="42" s="1"/>
  <c r="F64" i="42"/>
  <c r="F68" i="42" s="1"/>
  <c r="H64" i="42"/>
  <c r="X64" i="42"/>
  <c r="Q64" i="42"/>
  <c r="Q68" i="42" s="1"/>
  <c r="V64" i="42"/>
  <c r="V68" i="42" s="1"/>
  <c r="J60" i="43"/>
  <c r="J65" i="43" s="1"/>
  <c r="G65" i="43"/>
  <c r="N60" i="43"/>
  <c r="N65" i="43" s="1"/>
  <c r="R60" i="43"/>
  <c r="R65" i="43" s="1"/>
  <c r="V60" i="43"/>
  <c r="V65" i="43" s="1"/>
  <c r="P20" i="44"/>
  <c r="P24" i="44" s="1"/>
  <c r="U20" i="44"/>
  <c r="U24" i="44" s="1"/>
  <c r="A66" i="44"/>
  <c r="G66" i="44"/>
  <c r="J61" i="44"/>
  <c r="J66" i="44" s="1"/>
  <c r="N61" i="44"/>
  <c r="N66" i="44" s="1"/>
  <c r="R61" i="44"/>
  <c r="R66" i="44" s="1"/>
  <c r="V61" i="44"/>
  <c r="V66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R24" i="45" s="1"/>
  <c r="K48" i="45"/>
  <c r="K53" i="45" s="1"/>
  <c r="X50" i="45"/>
  <c r="X54" i="45" s="1"/>
  <c r="A54" i="45"/>
  <c r="V50" i="45"/>
  <c r="V54" i="45" s="1"/>
  <c r="W50" i="45"/>
  <c r="W54" i="45" s="1"/>
  <c r="F50" i="45"/>
  <c r="J50" i="45"/>
  <c r="J54" i="45" s="1"/>
  <c r="K50" i="45"/>
  <c r="K54" i="45" s="1"/>
  <c r="O50" i="45"/>
  <c r="O54" i="45" s="1"/>
  <c r="S50" i="45"/>
  <c r="S54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M21" i="46" s="1"/>
  <c r="M25" i="46" s="1"/>
  <c r="H20" i="46"/>
  <c r="H24" i="46" s="1"/>
  <c r="J48" i="46"/>
  <c r="J53" i="46" s="1"/>
  <c r="O48" i="46"/>
  <c r="O53" i="46" s="1"/>
  <c r="S48" i="46"/>
  <c r="S53" i="46" s="1"/>
  <c r="R54" i="46"/>
  <c r="M24" i="46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F54" i="45"/>
  <c r="X20" i="45"/>
  <c r="N24" i="45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M48" i="45"/>
  <c r="M53" i="45" s="1"/>
  <c r="M55" i="45" s="1"/>
  <c r="I48" i="45"/>
  <c r="I53" i="45" s="1"/>
  <c r="E48" i="45"/>
  <c r="E53" i="45" s="1"/>
  <c r="D48" i="45"/>
  <c r="D53" i="45" s="1"/>
  <c r="L48" i="45"/>
  <c r="L53" i="45" s="1"/>
  <c r="T48" i="45"/>
  <c r="T53" i="45" s="1"/>
  <c r="G54" i="45"/>
  <c r="I51" i="45"/>
  <c r="A53" i="45"/>
  <c r="E54" i="45"/>
  <c r="I21" i="45"/>
  <c r="I25" i="45" s="1"/>
  <c r="G48" i="45"/>
  <c r="G53" i="45" s="1"/>
  <c r="O48" i="45"/>
  <c r="O53" i="45" s="1"/>
  <c r="W48" i="45"/>
  <c r="W53" i="45" s="1"/>
  <c r="R54" i="45"/>
  <c r="J21" i="45"/>
  <c r="J25" i="45" s="1"/>
  <c r="R21" i="45"/>
  <c r="R25" i="45" s="1"/>
  <c r="E24" i="45"/>
  <c r="U24" i="45"/>
  <c r="S51" i="45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K24" i="44"/>
  <c r="X21" i="44"/>
  <c r="X25" i="44" s="1"/>
  <c r="X24" i="44"/>
  <c r="E18" i="44"/>
  <c r="E23" i="44" s="1"/>
  <c r="P18" i="44"/>
  <c r="P23" i="44" s="1"/>
  <c r="U63" i="44"/>
  <c r="Q63" i="44"/>
  <c r="M63" i="44"/>
  <c r="I63" i="44"/>
  <c r="E63" i="44"/>
  <c r="A67" i="44"/>
  <c r="W63" i="44"/>
  <c r="S63" i="44"/>
  <c r="O63" i="44"/>
  <c r="K63" i="44"/>
  <c r="G63" i="44"/>
  <c r="C63" i="44"/>
  <c r="N63" i="44"/>
  <c r="L18" i="44"/>
  <c r="L23" i="44" s="1"/>
  <c r="V18" i="44"/>
  <c r="V23" i="44" s="1"/>
  <c r="P63" i="44"/>
  <c r="H18" i="44"/>
  <c r="H23" i="44" s="1"/>
  <c r="M18" i="44"/>
  <c r="M23" i="44" s="1"/>
  <c r="R18" i="44"/>
  <c r="R23" i="44" s="1"/>
  <c r="C20" i="44"/>
  <c r="H20" i="44"/>
  <c r="M20" i="44"/>
  <c r="S20" i="44"/>
  <c r="J63" i="44"/>
  <c r="R63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F63" i="44"/>
  <c r="V63" i="44"/>
  <c r="F18" i="44"/>
  <c r="F23" i="44" s="1"/>
  <c r="Q18" i="44"/>
  <c r="Q23" i="44" s="1"/>
  <c r="H63" i="44"/>
  <c r="X63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63" i="44"/>
  <c r="L63" i="44"/>
  <c r="T63" i="44"/>
  <c r="D61" i="44"/>
  <c r="D66" i="44" s="1"/>
  <c r="H61" i="44"/>
  <c r="H66" i="44" s="1"/>
  <c r="L61" i="44"/>
  <c r="L66" i="44" s="1"/>
  <c r="P61" i="44"/>
  <c r="P66" i="44" s="1"/>
  <c r="T61" i="44"/>
  <c r="T66" i="44" s="1"/>
  <c r="X61" i="44"/>
  <c r="X66" i="44" s="1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62" i="43"/>
  <c r="Q62" i="43"/>
  <c r="M62" i="43"/>
  <c r="I62" i="43"/>
  <c r="E62" i="43"/>
  <c r="A66" i="43"/>
  <c r="W62" i="43"/>
  <c r="S62" i="43"/>
  <c r="O62" i="43"/>
  <c r="K62" i="43"/>
  <c r="G62" i="43"/>
  <c r="C62" i="43"/>
  <c r="T62" i="43"/>
  <c r="L62" i="43"/>
  <c r="D62" i="43"/>
  <c r="R62" i="43"/>
  <c r="J62" i="43"/>
  <c r="X62" i="43"/>
  <c r="P62" i="43"/>
  <c r="H62" i="43"/>
  <c r="V62" i="43"/>
  <c r="N62" i="43"/>
  <c r="F62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60" i="43"/>
  <c r="D65" i="43" s="1"/>
  <c r="H60" i="43"/>
  <c r="H65" i="43" s="1"/>
  <c r="L60" i="43"/>
  <c r="L65" i="43" s="1"/>
  <c r="P60" i="43"/>
  <c r="P65" i="43" s="1"/>
  <c r="T60" i="43"/>
  <c r="T65" i="43" s="1"/>
  <c r="X60" i="43"/>
  <c r="X65" i="43" s="1"/>
  <c r="M21" i="42"/>
  <c r="M25" i="42" s="1"/>
  <c r="H68" i="42"/>
  <c r="X68" i="42"/>
  <c r="T68" i="42"/>
  <c r="V65" i="42"/>
  <c r="V69" i="42" s="1"/>
  <c r="H24" i="42"/>
  <c r="S24" i="42"/>
  <c r="M65" i="42"/>
  <c r="M69" i="42" s="1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64" i="42"/>
  <c r="I64" i="42"/>
  <c r="N64" i="42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U20" i="42"/>
  <c r="A68" i="42"/>
  <c r="W64" i="42"/>
  <c r="S64" i="42"/>
  <c r="O64" i="42"/>
  <c r="K64" i="42"/>
  <c r="G64" i="42"/>
  <c r="C64" i="42"/>
  <c r="E64" i="42"/>
  <c r="J64" i="42"/>
  <c r="P64" i="42"/>
  <c r="U64" i="42"/>
  <c r="D62" i="42"/>
  <c r="D67" i="42" s="1"/>
  <c r="H62" i="42"/>
  <c r="H67" i="42" s="1"/>
  <c r="L62" i="42"/>
  <c r="L67" i="42" s="1"/>
  <c r="P62" i="42"/>
  <c r="P67" i="42" s="1"/>
  <c r="T62" i="42"/>
  <c r="T67" i="42" s="1"/>
  <c r="X62" i="42"/>
  <c r="X67" i="42" s="1"/>
  <c r="X64" i="41"/>
  <c r="W64" i="41"/>
  <c r="V64" i="41"/>
  <c r="U64" i="41"/>
  <c r="T64" i="41"/>
  <c r="S64" i="41"/>
  <c r="R64" i="41"/>
  <c r="Q64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A64" i="41"/>
  <c r="X65" i="41" s="1"/>
  <c r="X69" i="41" s="1"/>
  <c r="R63" i="41"/>
  <c r="R68" i="41" s="1"/>
  <c r="X62" i="41"/>
  <c r="W62" i="41"/>
  <c r="V62" i="41"/>
  <c r="U62" i="41"/>
  <c r="U63" i="41" s="1"/>
  <c r="U68" i="41" s="1"/>
  <c r="T62" i="41"/>
  <c r="S62" i="41"/>
  <c r="R62" i="41"/>
  <c r="Q62" i="41"/>
  <c r="Q63" i="41" s="1"/>
  <c r="Q68" i="41" s="1"/>
  <c r="P62" i="41"/>
  <c r="O62" i="41"/>
  <c r="O63" i="41" s="1"/>
  <c r="O68" i="41" s="1"/>
  <c r="N62" i="41"/>
  <c r="M62" i="41"/>
  <c r="M63" i="41" s="1"/>
  <c r="M68" i="41" s="1"/>
  <c r="L62" i="41"/>
  <c r="K62" i="41"/>
  <c r="K63" i="41" s="1"/>
  <c r="K68" i="41" s="1"/>
  <c r="J62" i="41"/>
  <c r="I62" i="41"/>
  <c r="I63" i="41" s="1"/>
  <c r="I68" i="41" s="1"/>
  <c r="H62" i="41"/>
  <c r="G62" i="41"/>
  <c r="G63" i="41" s="1"/>
  <c r="G68" i="41" s="1"/>
  <c r="F62" i="41"/>
  <c r="E62" i="41"/>
  <c r="E63" i="41" s="1"/>
  <c r="E68" i="41" s="1"/>
  <c r="D62" i="41"/>
  <c r="C62" i="41"/>
  <c r="C63" i="41" s="1"/>
  <c r="C68" i="41" s="1"/>
  <c r="A62" i="41"/>
  <c r="A68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17" i="41"/>
  <c r="F18" i="41" s="1"/>
  <c r="F23" i="41" s="1"/>
  <c r="X59" i="38"/>
  <c r="W59" i="38"/>
  <c r="V59" i="38"/>
  <c r="U59" i="38"/>
  <c r="T59" i="38"/>
  <c r="S59" i="38"/>
  <c r="R59" i="38"/>
  <c r="Q59" i="38"/>
  <c r="P59" i="38"/>
  <c r="O59" i="38"/>
  <c r="N59" i="38"/>
  <c r="M59" i="38"/>
  <c r="L59" i="38"/>
  <c r="K59" i="38"/>
  <c r="J59" i="38"/>
  <c r="I59" i="38"/>
  <c r="H59" i="38"/>
  <c r="G59" i="38"/>
  <c r="F59" i="38"/>
  <c r="E59" i="38"/>
  <c r="D59" i="38"/>
  <c r="C59" i="38"/>
  <c r="A59" i="38"/>
  <c r="X60" i="38" s="1"/>
  <c r="X64" i="38" s="1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7" i="38"/>
  <c r="C57" i="38"/>
  <c r="A5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 s="1"/>
  <c r="T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X21" i="46" l="1"/>
  <c r="X25" i="46" s="1"/>
  <c r="K51" i="45"/>
  <c r="G55" i="45"/>
  <c r="X21" i="42"/>
  <c r="X25" i="42" s="1"/>
  <c r="T20" i="41"/>
  <c r="A23" i="38"/>
  <c r="H18" i="38"/>
  <c r="H23" i="38" s="1"/>
  <c r="A63" i="38"/>
  <c r="G58" i="38"/>
  <c r="Q21" i="42"/>
  <c r="Q25" i="42" s="1"/>
  <c r="C51" i="45"/>
  <c r="M24" i="45"/>
  <c r="I55" i="45"/>
  <c r="Q55" i="45"/>
  <c r="V21" i="45"/>
  <c r="V25" i="45" s="1"/>
  <c r="U21" i="45"/>
  <c r="U25" i="45" s="1"/>
  <c r="N21" i="45"/>
  <c r="N25" i="45" s="1"/>
  <c r="N18" i="41"/>
  <c r="N23" i="41" s="1"/>
  <c r="R18" i="41"/>
  <c r="R23" i="41" s="1"/>
  <c r="V18" i="41"/>
  <c r="V23" i="41" s="1"/>
  <c r="D20" i="38"/>
  <c r="D24" i="38" s="1"/>
  <c r="E18" i="41"/>
  <c r="E23" i="41" s="1"/>
  <c r="I18" i="41"/>
  <c r="I23" i="41" s="1"/>
  <c r="D20" i="41"/>
  <c r="D24" i="41" s="1"/>
  <c r="V63" i="41"/>
  <c r="V68" i="41" s="1"/>
  <c r="F65" i="42"/>
  <c r="F69" i="42" s="1"/>
  <c r="Q65" i="42"/>
  <c r="Q69" i="42" s="1"/>
  <c r="L21" i="42"/>
  <c r="L25" i="42" s="1"/>
  <c r="C21" i="42"/>
  <c r="R65" i="42"/>
  <c r="R69" i="42" s="1"/>
  <c r="H21" i="42"/>
  <c r="H25" i="42" s="1"/>
  <c r="Q21" i="45"/>
  <c r="Q25" i="45" s="1"/>
  <c r="F55" i="45"/>
  <c r="N55" i="45"/>
  <c r="V55" i="45"/>
  <c r="F21" i="45"/>
  <c r="F25" i="45" s="1"/>
  <c r="X51" i="45"/>
  <c r="K55" i="45"/>
  <c r="W55" i="45"/>
  <c r="O55" i="45"/>
  <c r="E55" i="45"/>
  <c r="U55" i="45"/>
  <c r="J55" i="45"/>
  <c r="R55" i="45"/>
  <c r="X55" i="45"/>
  <c r="S55" i="45"/>
  <c r="R51" i="46"/>
  <c r="R55" i="46" s="1"/>
  <c r="H21" i="46"/>
  <c r="H25" i="46" s="1"/>
  <c r="E21" i="45"/>
  <c r="E25" i="45" s="1"/>
  <c r="S21" i="46"/>
  <c r="S25" i="46" s="1"/>
  <c r="F51" i="45"/>
  <c r="F18" i="38"/>
  <c r="F23" i="38" s="1"/>
  <c r="L20" i="38"/>
  <c r="L24" i="38" s="1"/>
  <c r="F58" i="38"/>
  <c r="F63" i="38" s="1"/>
  <c r="J58" i="38"/>
  <c r="J63" i="38" s="1"/>
  <c r="N58" i="38"/>
  <c r="N63" i="38" s="1"/>
  <c r="R58" i="38"/>
  <c r="R63" i="38" s="1"/>
  <c r="V58" i="38"/>
  <c r="V63" i="38" s="1"/>
  <c r="J60" i="38"/>
  <c r="J64" i="38" s="1"/>
  <c r="F60" i="38"/>
  <c r="Q60" i="38"/>
  <c r="Q64" i="38" s="1"/>
  <c r="U60" i="38"/>
  <c r="N65" i="41"/>
  <c r="N69" i="41" s="1"/>
  <c r="I65" i="41"/>
  <c r="I69" i="41" s="1"/>
  <c r="Q65" i="41"/>
  <c r="Q66" i="41" s="1"/>
  <c r="Q70" i="41" s="1"/>
  <c r="U65" i="41"/>
  <c r="U69" i="41" s="1"/>
  <c r="G21" i="42"/>
  <c r="G25" i="42" s="1"/>
  <c r="U21" i="43"/>
  <c r="U25" i="43" s="1"/>
  <c r="O21" i="43"/>
  <c r="O25" i="43" s="1"/>
  <c r="W51" i="45"/>
  <c r="J18" i="38"/>
  <c r="J23" i="38" s="1"/>
  <c r="R18" i="38"/>
  <c r="R23" i="38" s="1"/>
  <c r="U18" i="38"/>
  <c r="U23" i="38" s="1"/>
  <c r="I20" i="38"/>
  <c r="Q20" i="38"/>
  <c r="Q24" i="38" s="1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58" i="38"/>
  <c r="C63" i="38" s="1"/>
  <c r="E58" i="38"/>
  <c r="E63" i="38" s="1"/>
  <c r="I58" i="38"/>
  <c r="I63" i="38" s="1"/>
  <c r="M58" i="38"/>
  <c r="M63" i="38" s="1"/>
  <c r="Q58" i="38"/>
  <c r="Q63" i="38" s="1"/>
  <c r="U58" i="38"/>
  <c r="U63" i="38" s="1"/>
  <c r="G63" i="38"/>
  <c r="K58" i="38"/>
  <c r="K63" i="38" s="1"/>
  <c r="O58" i="38"/>
  <c r="O63" i="38" s="1"/>
  <c r="S58" i="38"/>
  <c r="S63" i="38" s="1"/>
  <c r="W58" i="38"/>
  <c r="W63" i="38" s="1"/>
  <c r="I60" i="38"/>
  <c r="M60" i="38"/>
  <c r="E60" i="38"/>
  <c r="N60" i="38"/>
  <c r="R60" i="38"/>
  <c r="V60" i="38"/>
  <c r="A23" i="41"/>
  <c r="G18" i="41"/>
  <c r="J18" i="41"/>
  <c r="J23" i="41" s="1"/>
  <c r="M18" i="41"/>
  <c r="M23" i="41" s="1"/>
  <c r="Q18" i="41"/>
  <c r="Q23" i="41" s="1"/>
  <c r="U18" i="41"/>
  <c r="U23" i="41" s="1"/>
  <c r="F63" i="41"/>
  <c r="F68" i="41" s="1"/>
  <c r="J63" i="41"/>
  <c r="J68" i="41" s="1"/>
  <c r="N63" i="41"/>
  <c r="N68" i="41" s="1"/>
  <c r="S63" i="41"/>
  <c r="S68" i="41" s="1"/>
  <c r="W63" i="41"/>
  <c r="W68" i="41" s="1"/>
  <c r="E65" i="41"/>
  <c r="E66" i="41" s="1"/>
  <c r="E70" i="41" s="1"/>
  <c r="M65" i="41"/>
  <c r="M69" i="41" s="1"/>
  <c r="F65" i="41"/>
  <c r="F69" i="41" s="1"/>
  <c r="J65" i="41"/>
  <c r="R65" i="41"/>
  <c r="R69" i="41" s="1"/>
  <c r="V65" i="41"/>
  <c r="Y67" i="42"/>
  <c r="L65" i="42"/>
  <c r="L69" i="42" s="1"/>
  <c r="S21" i="42"/>
  <c r="S25" i="42" s="1"/>
  <c r="M51" i="45"/>
  <c r="J51" i="45"/>
  <c r="V51" i="45"/>
  <c r="D21" i="43"/>
  <c r="D25" i="43" s="1"/>
  <c r="Y53" i="46"/>
  <c r="Y53" i="45"/>
  <c r="Y66" i="44"/>
  <c r="Q21" i="44"/>
  <c r="Q25" i="44" s="1"/>
  <c r="I21" i="43"/>
  <c r="I25" i="43" s="1"/>
  <c r="Y65" i="43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67" i="44"/>
  <c r="V64" i="44"/>
  <c r="V68" i="44" s="1"/>
  <c r="K64" i="44"/>
  <c r="K68" i="44" s="1"/>
  <c r="K67" i="44"/>
  <c r="T21" i="44"/>
  <c r="T25" i="44" s="1"/>
  <c r="T24" i="44"/>
  <c r="V21" i="44"/>
  <c r="V25" i="44" s="1"/>
  <c r="V24" i="44"/>
  <c r="C21" i="44"/>
  <c r="C24" i="44"/>
  <c r="C25" i="44" s="1"/>
  <c r="N67" i="44"/>
  <c r="N64" i="44"/>
  <c r="N68" i="44" s="1"/>
  <c r="E64" i="44"/>
  <c r="E68" i="44" s="1"/>
  <c r="E67" i="44"/>
  <c r="K21" i="44"/>
  <c r="K25" i="44" s="1"/>
  <c r="L67" i="44"/>
  <c r="L64" i="44"/>
  <c r="L68" i="44" s="1"/>
  <c r="O24" i="44"/>
  <c r="O21" i="44"/>
  <c r="O25" i="44" s="1"/>
  <c r="J24" i="44"/>
  <c r="J21" i="44"/>
  <c r="J25" i="44" s="1"/>
  <c r="X67" i="44"/>
  <c r="X64" i="44"/>
  <c r="X68" i="44" s="1"/>
  <c r="Y23" i="44"/>
  <c r="S21" i="44"/>
  <c r="S25" i="44" s="1"/>
  <c r="S24" i="44"/>
  <c r="L21" i="44"/>
  <c r="L25" i="44" s="1"/>
  <c r="C64" i="44"/>
  <c r="C67" i="44"/>
  <c r="S64" i="44"/>
  <c r="S68" i="44" s="1"/>
  <c r="S67" i="44"/>
  <c r="I64" i="44"/>
  <c r="I68" i="44" s="1"/>
  <c r="I67" i="44"/>
  <c r="E21" i="44"/>
  <c r="E25" i="44" s="1"/>
  <c r="W21" i="44"/>
  <c r="W25" i="44" s="1"/>
  <c r="D21" i="44"/>
  <c r="D25" i="44" s="1"/>
  <c r="D24" i="44"/>
  <c r="R21" i="44"/>
  <c r="R25" i="44" s="1"/>
  <c r="R24" i="44"/>
  <c r="R67" i="44"/>
  <c r="R64" i="44"/>
  <c r="R68" i="44" s="1"/>
  <c r="H21" i="44"/>
  <c r="H25" i="44" s="1"/>
  <c r="H24" i="44"/>
  <c r="Q64" i="44"/>
  <c r="Q68" i="44" s="1"/>
  <c r="Q67" i="44"/>
  <c r="T67" i="44"/>
  <c r="T64" i="44"/>
  <c r="T68" i="44" s="1"/>
  <c r="F21" i="44"/>
  <c r="F25" i="44" s="1"/>
  <c r="F24" i="44"/>
  <c r="F67" i="44"/>
  <c r="F64" i="44"/>
  <c r="F68" i="44" s="1"/>
  <c r="J67" i="44"/>
  <c r="J64" i="44"/>
  <c r="J68" i="44" s="1"/>
  <c r="P67" i="44"/>
  <c r="P64" i="44"/>
  <c r="P68" i="44" s="1"/>
  <c r="O64" i="44"/>
  <c r="O68" i="44" s="1"/>
  <c r="O67" i="44"/>
  <c r="U64" i="44"/>
  <c r="U68" i="44" s="1"/>
  <c r="U67" i="44"/>
  <c r="D67" i="44"/>
  <c r="D64" i="44"/>
  <c r="D68" i="44" s="1"/>
  <c r="I24" i="44"/>
  <c r="I21" i="44"/>
  <c r="I25" i="44" s="1"/>
  <c r="N21" i="44"/>
  <c r="N25" i="44" s="1"/>
  <c r="N24" i="44"/>
  <c r="H67" i="44"/>
  <c r="H64" i="44"/>
  <c r="H68" i="44" s="1"/>
  <c r="U21" i="44"/>
  <c r="U25" i="44" s="1"/>
  <c r="M24" i="44"/>
  <c r="M21" i="44"/>
  <c r="M25" i="44" s="1"/>
  <c r="G64" i="44"/>
  <c r="G68" i="44" s="1"/>
  <c r="G67" i="44"/>
  <c r="W64" i="44"/>
  <c r="W68" i="44" s="1"/>
  <c r="W67" i="44"/>
  <c r="M64" i="44"/>
  <c r="M68" i="44" s="1"/>
  <c r="M67" i="44"/>
  <c r="P21" i="44"/>
  <c r="P25" i="44" s="1"/>
  <c r="G21" i="44"/>
  <c r="G25" i="44" s="1"/>
  <c r="G21" i="43"/>
  <c r="G25" i="43" s="1"/>
  <c r="G24" i="43"/>
  <c r="N24" i="43"/>
  <c r="N21" i="43"/>
  <c r="N25" i="43" s="1"/>
  <c r="P66" i="43"/>
  <c r="P63" i="43"/>
  <c r="P67" i="43" s="1"/>
  <c r="G63" i="43"/>
  <c r="G67" i="43" s="1"/>
  <c r="G66" i="43"/>
  <c r="M63" i="43"/>
  <c r="M67" i="43" s="1"/>
  <c r="M66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66" i="43"/>
  <c r="N63" i="43"/>
  <c r="N67" i="43" s="1"/>
  <c r="X66" i="43"/>
  <c r="X63" i="43"/>
  <c r="X67" i="43" s="1"/>
  <c r="L66" i="43"/>
  <c r="L63" i="43"/>
  <c r="L67" i="43" s="1"/>
  <c r="K63" i="43"/>
  <c r="K67" i="43" s="1"/>
  <c r="K66" i="43"/>
  <c r="Q63" i="43"/>
  <c r="Q67" i="43" s="1"/>
  <c r="Q66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66" i="43"/>
  <c r="V63" i="43"/>
  <c r="V67" i="43" s="1"/>
  <c r="J66" i="43"/>
  <c r="J63" i="43"/>
  <c r="J67" i="43" s="1"/>
  <c r="T66" i="43"/>
  <c r="T63" i="43"/>
  <c r="T67" i="43" s="1"/>
  <c r="O63" i="43"/>
  <c r="O67" i="43" s="1"/>
  <c r="O66" i="43"/>
  <c r="E63" i="43"/>
  <c r="E67" i="43" s="1"/>
  <c r="E66" i="43"/>
  <c r="U63" i="43"/>
  <c r="U67" i="43" s="1"/>
  <c r="U66" i="43"/>
  <c r="S24" i="43"/>
  <c r="S21" i="43"/>
  <c r="S25" i="43" s="1"/>
  <c r="F66" i="43"/>
  <c r="F63" i="43"/>
  <c r="F67" i="43" s="1"/>
  <c r="D66" i="43"/>
  <c r="D63" i="43"/>
  <c r="D67" i="43" s="1"/>
  <c r="W63" i="43"/>
  <c r="W67" i="43" s="1"/>
  <c r="W66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66" i="43"/>
  <c r="H63" i="43"/>
  <c r="H67" i="43" s="1"/>
  <c r="R66" i="43"/>
  <c r="R63" i="43"/>
  <c r="R67" i="43" s="1"/>
  <c r="C63" i="43"/>
  <c r="C66" i="43"/>
  <c r="S63" i="43"/>
  <c r="S67" i="43" s="1"/>
  <c r="S66" i="43"/>
  <c r="I63" i="43"/>
  <c r="I67" i="43" s="1"/>
  <c r="I66" i="43"/>
  <c r="K21" i="43"/>
  <c r="K25" i="43" s="1"/>
  <c r="J68" i="42"/>
  <c r="J65" i="42"/>
  <c r="J69" i="42" s="1"/>
  <c r="E24" i="42"/>
  <c r="E21" i="42"/>
  <c r="E25" i="42" s="1"/>
  <c r="D21" i="42"/>
  <c r="D25" i="42" s="1"/>
  <c r="D24" i="42"/>
  <c r="R21" i="42"/>
  <c r="R25" i="42" s="1"/>
  <c r="R24" i="42"/>
  <c r="H65" i="42"/>
  <c r="H69" i="42" s="1"/>
  <c r="E65" i="42"/>
  <c r="E69" i="42" s="1"/>
  <c r="E68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65" i="42"/>
  <c r="U69" i="42" s="1"/>
  <c r="U68" i="42"/>
  <c r="C65" i="42"/>
  <c r="C68" i="42"/>
  <c r="S68" i="42"/>
  <c r="S65" i="42"/>
  <c r="S69" i="42" s="1"/>
  <c r="P21" i="42"/>
  <c r="P25" i="42" s="1"/>
  <c r="P24" i="42"/>
  <c r="I65" i="42"/>
  <c r="I69" i="42" s="1"/>
  <c r="I68" i="42"/>
  <c r="O21" i="42"/>
  <c r="O25" i="42" s="1"/>
  <c r="O24" i="42"/>
  <c r="J21" i="42"/>
  <c r="J25" i="42" s="1"/>
  <c r="J24" i="42"/>
  <c r="T65" i="42"/>
  <c r="T69" i="42" s="1"/>
  <c r="X65" i="42"/>
  <c r="X69" i="42" s="1"/>
  <c r="K68" i="42"/>
  <c r="K65" i="42"/>
  <c r="K69" i="42" s="1"/>
  <c r="O65" i="42"/>
  <c r="O69" i="42" s="1"/>
  <c r="O68" i="42"/>
  <c r="N68" i="42"/>
  <c r="N65" i="42"/>
  <c r="N69" i="42" s="1"/>
  <c r="F24" i="42"/>
  <c r="F21" i="42"/>
  <c r="F25" i="42" s="1"/>
  <c r="P68" i="42"/>
  <c r="P65" i="42"/>
  <c r="P69" i="42" s="1"/>
  <c r="G68" i="42"/>
  <c r="G65" i="42"/>
  <c r="G69" i="42" s="1"/>
  <c r="W65" i="42"/>
  <c r="W69" i="42" s="1"/>
  <c r="W68" i="42"/>
  <c r="K24" i="42"/>
  <c r="K21" i="42"/>
  <c r="K25" i="42" s="1"/>
  <c r="D65" i="42"/>
  <c r="D69" i="42" s="1"/>
  <c r="D68" i="42"/>
  <c r="I24" i="42"/>
  <c r="I21" i="42"/>
  <c r="I25" i="42" s="1"/>
  <c r="N24" i="42"/>
  <c r="N21" i="42"/>
  <c r="N25" i="42" s="1"/>
  <c r="W21" i="42"/>
  <c r="W25" i="42" s="1"/>
  <c r="N66" i="41"/>
  <c r="N70" i="41" s="1"/>
  <c r="V69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66" i="41"/>
  <c r="I70" i="41" s="1"/>
  <c r="Q69" i="41"/>
  <c r="H20" i="41"/>
  <c r="P20" i="41"/>
  <c r="X20" i="41"/>
  <c r="J69" i="41"/>
  <c r="R66" i="41"/>
  <c r="R70" i="41" s="1"/>
  <c r="I20" i="41"/>
  <c r="Q20" i="41"/>
  <c r="L24" i="41"/>
  <c r="T24" i="41"/>
  <c r="E69" i="41"/>
  <c r="M66" i="41"/>
  <c r="M70" i="41" s="1"/>
  <c r="U66" i="41"/>
  <c r="U70" i="41" s="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63" i="41"/>
  <c r="D68" i="41" s="1"/>
  <c r="H63" i="41"/>
  <c r="H68" i="41" s="1"/>
  <c r="L63" i="41"/>
  <c r="L68" i="41" s="1"/>
  <c r="P63" i="41"/>
  <c r="P68" i="41" s="1"/>
  <c r="T63" i="41"/>
  <c r="T68" i="41" s="1"/>
  <c r="X63" i="41"/>
  <c r="X68" i="41" s="1"/>
  <c r="C65" i="41"/>
  <c r="G65" i="41"/>
  <c r="K65" i="41"/>
  <c r="O65" i="41"/>
  <c r="S65" i="41"/>
  <c r="W65" i="41"/>
  <c r="A69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65" i="41"/>
  <c r="H65" i="41"/>
  <c r="L65" i="41"/>
  <c r="P65" i="41"/>
  <c r="T65" i="41"/>
  <c r="I21" i="38"/>
  <c r="I25" i="38" s="1"/>
  <c r="I24" i="38"/>
  <c r="M64" i="38"/>
  <c r="U61" i="38"/>
  <c r="U65" i="38" s="1"/>
  <c r="U64" i="38"/>
  <c r="F61" i="38"/>
  <c r="F65" i="38" s="1"/>
  <c r="F64" i="38"/>
  <c r="N64" i="38"/>
  <c r="V64" i="38"/>
  <c r="A24" i="38"/>
  <c r="W20" i="38"/>
  <c r="S20" i="38"/>
  <c r="O20" i="38"/>
  <c r="K20" i="38"/>
  <c r="G20" i="38"/>
  <c r="C20" i="38"/>
  <c r="V20" i="38"/>
  <c r="R20" i="38"/>
  <c r="N20" i="38"/>
  <c r="J20" i="38"/>
  <c r="F20" i="38"/>
  <c r="E20" i="38"/>
  <c r="M20" i="38"/>
  <c r="U20" i="38"/>
  <c r="I61" i="38"/>
  <c r="I65" i="38" s="1"/>
  <c r="I64" i="38"/>
  <c r="Q61" i="38"/>
  <c r="Q65" i="38" s="1"/>
  <c r="E64" i="38"/>
  <c r="J61" i="38"/>
  <c r="J65" i="38" s="1"/>
  <c r="R61" i="38"/>
  <c r="R65" i="38" s="1"/>
  <c r="R64" i="38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58" i="38"/>
  <c r="D63" i="38" s="1"/>
  <c r="H58" i="38"/>
  <c r="H63" i="38" s="1"/>
  <c r="L58" i="38"/>
  <c r="L63" i="38" s="1"/>
  <c r="P58" i="38"/>
  <c r="P63" i="38" s="1"/>
  <c r="T58" i="38"/>
  <c r="T63" i="38" s="1"/>
  <c r="X58" i="38"/>
  <c r="X63" i="38" s="1"/>
  <c r="C60" i="38"/>
  <c r="G60" i="38"/>
  <c r="K60" i="38"/>
  <c r="O60" i="38"/>
  <c r="S60" i="38"/>
  <c r="W60" i="38"/>
  <c r="A64" i="38"/>
  <c r="D18" i="38"/>
  <c r="D23" i="38" s="1"/>
  <c r="L18" i="38"/>
  <c r="L23" i="38" s="1"/>
  <c r="P18" i="38"/>
  <c r="P23" i="38" s="1"/>
  <c r="T18" i="38"/>
  <c r="T23" i="38" s="1"/>
  <c r="X18" i="38"/>
  <c r="X23" i="38" s="1"/>
  <c r="D60" i="38"/>
  <c r="H60" i="38"/>
  <c r="L60" i="38"/>
  <c r="P60" i="38"/>
  <c r="T60" i="38"/>
  <c r="J66" i="41" l="1"/>
  <c r="J70" i="41" s="1"/>
  <c r="V66" i="41"/>
  <c r="V70" i="41" s="1"/>
  <c r="Q21" i="38"/>
  <c r="Q25" i="38" s="1"/>
  <c r="E61" i="38"/>
  <c r="E65" i="38" s="1"/>
  <c r="F66" i="41"/>
  <c r="F70" i="41" s="1"/>
  <c r="V61" i="38"/>
  <c r="V65" i="38" s="1"/>
  <c r="N61" i="38"/>
  <c r="N65" i="38" s="1"/>
  <c r="M61" i="38"/>
  <c r="M65" i="38" s="1"/>
  <c r="Y63" i="38"/>
  <c r="T21" i="38"/>
  <c r="T25" i="38" s="1"/>
  <c r="Y68" i="41"/>
  <c r="X66" i="41"/>
  <c r="X70" i="41" s="1"/>
  <c r="Y54" i="45"/>
  <c r="L21" i="38"/>
  <c r="L25" i="38" s="1"/>
  <c r="Y25" i="46"/>
  <c r="Y54" i="46"/>
  <c r="C55" i="46"/>
  <c r="Y55" i="46" s="1"/>
  <c r="Y24" i="46"/>
  <c r="Y24" i="45"/>
  <c r="C25" i="45"/>
  <c r="Y25" i="45" s="1"/>
  <c r="Y55" i="45"/>
  <c r="Y67" i="44"/>
  <c r="C68" i="44"/>
  <c r="Y68" i="44" s="1"/>
  <c r="Y24" i="44"/>
  <c r="Y25" i="44"/>
  <c r="Y24" i="43"/>
  <c r="Y66" i="43"/>
  <c r="C67" i="43"/>
  <c r="Y67" i="43" s="1"/>
  <c r="C25" i="43"/>
  <c r="Y25" i="43" s="1"/>
  <c r="Y24" i="42"/>
  <c r="Y68" i="42"/>
  <c r="C69" i="42"/>
  <c r="Y69" i="42" s="1"/>
  <c r="Y25" i="42"/>
  <c r="K69" i="41"/>
  <c r="K66" i="41"/>
  <c r="K70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69" i="41"/>
  <c r="G66" i="41"/>
  <c r="G70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69" i="41"/>
  <c r="P66" i="41"/>
  <c r="P70" i="41" s="1"/>
  <c r="S69" i="41"/>
  <c r="S66" i="41"/>
  <c r="S70" i="41" s="1"/>
  <c r="C69" i="41"/>
  <c r="C66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69" i="41"/>
  <c r="H66" i="41"/>
  <c r="H70" i="41" s="1"/>
  <c r="F24" i="41"/>
  <c r="F21" i="41"/>
  <c r="F25" i="41" s="1"/>
  <c r="T66" i="41"/>
  <c r="T70" i="41" s="1"/>
  <c r="T69" i="41"/>
  <c r="D66" i="41"/>
  <c r="D70" i="41" s="1"/>
  <c r="D69" i="41"/>
  <c r="W69" i="41"/>
  <c r="W66" i="41"/>
  <c r="W70" i="41" s="1"/>
  <c r="L69" i="41"/>
  <c r="L66" i="41"/>
  <c r="L70" i="41" s="1"/>
  <c r="O69" i="41"/>
  <c r="O66" i="41"/>
  <c r="O70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61" i="38"/>
  <c r="P65" i="38" s="1"/>
  <c r="P64" i="38"/>
  <c r="C64" i="38"/>
  <c r="C61" i="38"/>
  <c r="E21" i="38"/>
  <c r="E25" i="38" s="1"/>
  <c r="E24" i="38"/>
  <c r="K24" i="38"/>
  <c r="K21" i="38"/>
  <c r="K25" i="38" s="1"/>
  <c r="L64" i="38"/>
  <c r="L61" i="38"/>
  <c r="L65" i="38" s="1"/>
  <c r="O64" i="38"/>
  <c r="O61" i="38"/>
  <c r="O6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61" i="38"/>
  <c r="X65" i="38" s="1"/>
  <c r="H64" i="38"/>
  <c r="H61" i="38"/>
  <c r="H65" i="38" s="1"/>
  <c r="K64" i="38"/>
  <c r="K61" i="38"/>
  <c r="K6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64" i="38"/>
  <c r="S61" i="38"/>
  <c r="S65" i="38" s="1"/>
  <c r="Y23" i="38"/>
  <c r="R24" i="38"/>
  <c r="R21" i="38"/>
  <c r="R25" i="38" s="1"/>
  <c r="T61" i="38"/>
  <c r="T65" i="38" s="1"/>
  <c r="T64" i="38"/>
  <c r="D61" i="38"/>
  <c r="D65" i="38" s="1"/>
  <c r="D64" i="38"/>
  <c r="W64" i="38"/>
  <c r="W61" i="38"/>
  <c r="W65" i="38" s="1"/>
  <c r="G64" i="38"/>
  <c r="G61" i="38"/>
  <c r="G6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69" i="41"/>
  <c r="C70" i="41"/>
  <c r="Y70" i="41" s="1"/>
  <c r="Y24" i="41"/>
  <c r="Y25" i="38"/>
  <c r="Y64" i="38"/>
  <c r="C65" i="38"/>
  <c r="Y65" i="38" s="1"/>
  <c r="Y24" i="38"/>
</calcChain>
</file>

<file path=xl/sharedStrings.xml><?xml version="1.0" encoding="utf-8"?>
<sst xmlns="http://schemas.openxmlformats.org/spreadsheetml/2006/main" count="781" uniqueCount="143">
  <si>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</si>
  <si>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</si>
  <si>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</si>
  <si>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</si>
  <si>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</si>
  <si>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</si>
  <si>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</si>
  <si>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</si>
  <si>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</si>
  <si>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</si>
  <si>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</si>
  <si>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</si>
  <si>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</si>
  <si>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</si>
  <si>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</si>
  <si>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</si>
  <si>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</si>
  <si>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</si>
  <si>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</si>
  <si>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</si>
  <si>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</si>
  <si>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</si>
  <si>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</si>
  <si>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</si>
  <si>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</si>
  <si>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>թեյ,  պանիր</t>
  </si>
  <si>
    <t xml:space="preserve">   հաց</t>
  </si>
  <si>
    <t xml:space="preserve">  աղցան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</si>
  <si>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</si>
  <si>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</si>
  <si>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</si>
  <si>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</si>
  <si>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</si>
  <si>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</si>
  <si>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</si>
  <si>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</si>
  <si>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</si>
  <si>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</si>
  <si>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</si>
  <si>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ալյուր</t>
  </si>
  <si>
    <t>խնձոր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</si>
  <si>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</si>
  <si>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</si>
  <si>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</si>
  <si>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</si>
  <si>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</si>
  <si>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</si>
  <si>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</si>
  <si>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</si>
  <si>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</si>
  <si>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</si>
  <si>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</si>
  <si>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</si>
  <si>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</si>
  <si>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ջեմ</t>
  </si>
  <si>
    <t>ձու</t>
  </si>
  <si>
    <t>ձավար</t>
  </si>
  <si>
    <t xml:space="preserve">  միրգ</t>
  </si>
  <si>
    <t xml:space="preserve">    թթվասեր</t>
  </si>
  <si>
    <t xml:space="preserve">   մսով  բորշչ</t>
  </si>
  <si>
    <t>սոխ</t>
  </si>
  <si>
    <t>թթու վարունգ</t>
  </si>
  <si>
    <t xml:space="preserve">    պանիր</t>
  </si>
  <si>
    <t xml:space="preserve">   աղցան</t>
  </si>
  <si>
    <t>կարտոֆիլի  պյուրե</t>
  </si>
  <si>
    <t>նարինջ</t>
  </si>
  <si>
    <t>հաց  պանիր</t>
  </si>
  <si>
    <t>լոբի</t>
  </si>
  <si>
    <t>բրինձ</t>
  </si>
  <si>
    <t xml:space="preserve">   բիսկվիթ1/8</t>
  </si>
  <si>
    <t>ձու1/8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</si>
  <si>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</si>
  <si>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</si>
  <si>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</si>
  <si>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</si>
  <si>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</si>
  <si>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</si>
  <si>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>լապշա</t>
  </si>
  <si>
    <t xml:space="preserve">    միրգ</t>
  </si>
  <si>
    <t>ձու1/2</t>
  </si>
  <si>
    <t xml:space="preserve">   թեյ.  Ձու,  կարագ</t>
  </si>
  <si>
    <t xml:space="preserve">  թեյ  պանիր</t>
  </si>
  <si>
    <t xml:space="preserve">   հաց  պանիր</t>
  </si>
  <si>
    <t>բանան</t>
  </si>
  <si>
    <t>հավի կրծքամիս</t>
  </si>
  <si>
    <t>հալվա</t>
  </si>
  <si>
    <t xml:space="preserve">    պանիր,  թեյ</t>
  </si>
  <si>
    <t>Սպաս</t>
  </si>
  <si>
    <t>կ,ոլոր</t>
  </si>
  <si>
    <t xml:space="preserve">  ձու1/2  կարագ</t>
  </si>
  <si>
    <t xml:space="preserve">  հնդկաձավարով փլավ</t>
  </si>
  <si>
    <t>փլավ  սպագետի</t>
  </si>
  <si>
    <t>սպագետի</t>
  </si>
  <si>
    <t>կ.ոլոռ</t>
  </si>
  <si>
    <t xml:space="preserve">  հաց  </t>
  </si>
  <si>
    <t>կաթնաշորով գաթա 1/10</t>
  </si>
  <si>
    <t>կիտրոն</t>
  </si>
  <si>
    <t>հավով բրնձով փլավ</t>
  </si>
  <si>
    <t>կաթնաշոր, թթվասեր</t>
  </si>
  <si>
    <t xml:space="preserve"> հաց</t>
  </si>
  <si>
    <t>շոգեխաշած բազուկ</t>
  </si>
  <si>
    <t>լապշայով ապուր</t>
  </si>
  <si>
    <t>տ.կարտոֆիլ</t>
  </si>
  <si>
    <t>կարտոֆիլի պյուրե</t>
  </si>
  <si>
    <t>մակարոնով  փլավ</t>
  </si>
  <si>
    <t>մակարոն</t>
  </si>
  <si>
    <t>բրնձով շիլա</t>
  </si>
  <si>
    <t>ջեմ, կարագ, հալվա</t>
  </si>
  <si>
    <t>գազար, պանիր</t>
  </si>
  <si>
    <t xml:space="preserve"> հավի կրծքամսով խճողոկ</t>
  </si>
  <si>
    <t xml:space="preserve"> վերմիշելով փլավ</t>
  </si>
  <si>
    <t xml:space="preserve"> կաթնաշոր, թթվասեր</t>
  </si>
  <si>
    <t>հնդկաձավարով  փլավ</t>
  </si>
  <si>
    <t>վերմիշելով  փլավ</t>
  </si>
  <si>
    <t>հաց , պանիր</t>
  </si>
  <si>
    <t>հավով  բրնձով  փլավ</t>
  </si>
  <si>
    <t xml:space="preserve">                            </t>
  </si>
  <si>
    <t>ձվածեղ</t>
  </si>
  <si>
    <t>հավով կարտոֆիլով սոուզ</t>
  </si>
  <si>
    <t xml:space="preserve">   թեյ    պանիր</t>
  </si>
  <si>
    <t>Բիսկվիթ  1/10</t>
  </si>
  <si>
    <t xml:space="preserve">  մածուն</t>
  </si>
  <si>
    <t>հավով բրնձով  ապուր</t>
  </si>
  <si>
    <t>մսով  վերմիշելով  փլավ</t>
  </si>
  <si>
    <t>հաց,պանիր</t>
  </si>
  <si>
    <t>,  բիսկվիթ1/10</t>
  </si>
  <si>
    <t xml:space="preserve">    պանիր,  կակաո</t>
  </si>
  <si>
    <t>Տոլմա</t>
  </si>
  <si>
    <t>տոմատ</t>
  </si>
  <si>
    <t>մսով  կոտլետ</t>
  </si>
  <si>
    <t>հավով վերմշելով ապուր</t>
  </si>
  <si>
    <t>թթվասեր  մածուն</t>
  </si>
  <si>
    <t>բրնձով  ոսպով  փլավ</t>
  </si>
  <si>
    <t>ոսպ</t>
  </si>
  <si>
    <t>տ.կարտոֆիլ   խավիար</t>
  </si>
  <si>
    <t>խավիար</t>
  </si>
  <si>
    <t>թխվածքաբլիթ</t>
  </si>
  <si>
    <t>ոսպով  ապուր</t>
  </si>
  <si>
    <t>վաֆլի</t>
  </si>
  <si>
    <t>կաթնաշոռով գաթա1/10</t>
  </si>
  <si>
    <t>մածուն,կոնֆետ</t>
  </si>
  <si>
    <t>հավի կրծքամսով</t>
  </si>
  <si>
    <t>կոնֆետ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</si>
</sst>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opLeftCell="A22" workbookViewId="0">
      <selection activeCell="T30" sqref="T30"/>
    </sheetView>
  </sheetViews>
  <sheetFormatPr defaultRowHeight="10.5" x14ac:dyDescent="0.15"/>
  <cols>
    <col min="1" max="1" width="3.140625" style="9" customWidth="1"/>
    <col min="2" max="2" width="19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56</v>
      </c>
      <c r="D2" s="12">
        <v>48</v>
      </c>
      <c r="E2" s="13"/>
      <c r="F2" s="13"/>
      <c r="G2" s="13"/>
      <c r="H2" s="13"/>
      <c r="I2" s="13"/>
      <c r="J2" s="13"/>
      <c r="P2" s="62">
        <v>43178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55.5" thickBot="1" x14ac:dyDescent="0.2">
      <c r="A4" s="65"/>
      <c r="B4" s="66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31</v>
      </c>
      <c r="H4" s="18" t="s">
        <v>55</v>
      </c>
      <c r="I4" s="19" t="s">
        <v>33</v>
      </c>
      <c r="J4" s="18" t="s">
        <v>75</v>
      </c>
      <c r="K4" s="18" t="s">
        <v>48</v>
      </c>
      <c r="L4" s="18" t="s">
        <v>36</v>
      </c>
      <c r="M4" s="18" t="s">
        <v>37</v>
      </c>
      <c r="N4" s="19" t="s">
        <v>34</v>
      </c>
      <c r="O4" s="18" t="s">
        <v>41</v>
      </c>
      <c r="P4" s="18" t="s">
        <v>60</v>
      </c>
      <c r="Q4" s="18" t="s">
        <v>65</v>
      </c>
      <c r="R4" s="18" t="s">
        <v>40</v>
      </c>
      <c r="S4" s="18" t="s">
        <v>42</v>
      </c>
      <c r="T4" s="18"/>
      <c r="U4" s="19"/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117</v>
      </c>
      <c r="C6" s="25"/>
      <c r="D6" s="25"/>
      <c r="E6" s="25">
        <v>5</v>
      </c>
      <c r="F6" s="25"/>
      <c r="G6" s="25"/>
      <c r="H6" s="25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1"/>
      <c r="B7" s="24" t="s">
        <v>25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100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40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1"/>
      <c r="B10" s="30" t="s">
        <v>30</v>
      </c>
      <c r="C10" s="25"/>
      <c r="D10" s="25"/>
      <c r="E10" s="25"/>
      <c r="F10" s="25">
        <v>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ht="21" x14ac:dyDescent="0.15">
      <c r="A11" s="71"/>
      <c r="B11" s="30" t="s">
        <v>118</v>
      </c>
      <c r="C11" s="25"/>
      <c r="D11" s="25"/>
      <c r="E11" s="25">
        <v>8</v>
      </c>
      <c r="F11" s="25"/>
      <c r="G11" s="25"/>
      <c r="H11" s="25"/>
      <c r="I11" s="25">
        <v>10</v>
      </c>
      <c r="J11" s="25">
        <v>100</v>
      </c>
      <c r="K11" s="25">
        <v>120</v>
      </c>
      <c r="L11" s="25"/>
      <c r="M11" s="25"/>
      <c r="N11" s="25"/>
      <c r="O11" s="25">
        <v>5</v>
      </c>
      <c r="P11" s="25">
        <v>7</v>
      </c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2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33</v>
      </c>
      <c r="C13" s="22"/>
      <c r="D13" s="22"/>
      <c r="E13" s="22"/>
      <c r="F13" s="22"/>
      <c r="G13" s="22"/>
      <c r="H13" s="22"/>
      <c r="I13" s="22">
        <v>40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1"/>
      <c r="B14" s="24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40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113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>
        <v>50</v>
      </c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 t="s">
        <v>43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31" ht="11.25" thickBot="1" x14ac:dyDescent="0.2">
      <c r="A17" s="1">
        <f>SUM(C2)</f>
        <v>56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13</v>
      </c>
      <c r="F17" s="31">
        <f t="shared" si="0"/>
        <v>14</v>
      </c>
      <c r="G17" s="31">
        <f t="shared" si="0"/>
        <v>20</v>
      </c>
      <c r="H17" s="31">
        <f t="shared" si="0"/>
        <v>1</v>
      </c>
      <c r="I17" s="31">
        <f t="shared" si="0"/>
        <v>10</v>
      </c>
      <c r="J17" s="31">
        <f t="shared" si="0"/>
        <v>100</v>
      </c>
      <c r="K17" s="31">
        <f t="shared" si="0"/>
        <v>120</v>
      </c>
      <c r="L17" s="31">
        <f t="shared" si="0"/>
        <v>0</v>
      </c>
      <c r="M17" s="31">
        <f t="shared" si="0"/>
        <v>0</v>
      </c>
      <c r="N17" s="31">
        <f t="shared" si="0"/>
        <v>40</v>
      </c>
      <c r="O17" s="31">
        <f t="shared" si="0"/>
        <v>5</v>
      </c>
      <c r="P17" s="31">
        <f t="shared" si="0"/>
        <v>7</v>
      </c>
      <c r="Q17" s="31">
        <f t="shared" si="0"/>
        <v>80</v>
      </c>
      <c r="R17" s="31">
        <f t="shared" si="0"/>
        <v>70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31" x14ac:dyDescent="0.15">
      <c r="A18" s="3"/>
      <c r="B18" s="4" t="s">
        <v>21</v>
      </c>
      <c r="C18" s="33">
        <f>SUM(A17*C17)/1000</f>
        <v>4.4800000000000004</v>
      </c>
      <c r="D18" s="33">
        <f>+(A17*D17)/1000</f>
        <v>0</v>
      </c>
      <c r="E18" s="33">
        <f>+(A17*E17)/1000</f>
        <v>0.72799999999999998</v>
      </c>
      <c r="F18" s="33">
        <f>+(A17*F17)/1000</f>
        <v>0.78400000000000003</v>
      </c>
      <c r="G18" s="33">
        <f>+(A17*G17)/1000</f>
        <v>1.1200000000000001</v>
      </c>
      <c r="H18" s="33">
        <f>+(A17*H17)</f>
        <v>56</v>
      </c>
      <c r="I18" s="33">
        <f>+(A17*I17)/1000</f>
        <v>0.56000000000000005</v>
      </c>
      <c r="J18" s="33">
        <f>+(A17*J17)/1000</f>
        <v>5.6</v>
      </c>
      <c r="K18" s="33">
        <f>+(A17*K17)/1000</f>
        <v>6.72</v>
      </c>
      <c r="L18" s="33">
        <f>+(A17*L17)/1000</f>
        <v>0</v>
      </c>
      <c r="M18" s="33">
        <f>+(A17*M17)/1000</f>
        <v>0</v>
      </c>
      <c r="N18" s="33">
        <f>+(A17*N17)/1000</f>
        <v>2.2400000000000002</v>
      </c>
      <c r="O18" s="33">
        <f>+(A17*O17)/1000</f>
        <v>0.28000000000000003</v>
      </c>
      <c r="P18" s="33">
        <f>+(A17*P17)/1000</f>
        <v>0.39200000000000002</v>
      </c>
      <c r="Q18" s="33">
        <f>+(A17*Q17)/1000</f>
        <v>4.4800000000000004</v>
      </c>
      <c r="R18" s="33">
        <f>+(A17*R17)/1000</f>
        <v>3.92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31" x14ac:dyDescent="0.15">
      <c r="A19" s="1">
        <f>SUM(D2)</f>
        <v>48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0</v>
      </c>
      <c r="L19" s="34">
        <f t="shared" si="1"/>
        <v>40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31" ht="11.25" thickBot="1" x14ac:dyDescent="0.2">
      <c r="A20" s="5"/>
      <c r="B20" s="6" t="s">
        <v>23</v>
      </c>
      <c r="C20" s="36">
        <f>SUM(A19*C19)/1000</f>
        <v>1.92</v>
      </c>
      <c r="D20" s="36">
        <f>+(A19*D19)/1000</f>
        <v>0.72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1.92</v>
      </c>
      <c r="J20" s="36">
        <f>+(A19*J19)/1000</f>
        <v>0</v>
      </c>
      <c r="K20" s="36">
        <f>+(A19*K19)/1000</f>
        <v>0</v>
      </c>
      <c r="L20" s="36">
        <f>+(A19*L19)/1000</f>
        <v>1.92</v>
      </c>
      <c r="M20" s="36">
        <f>+(A19*M19)/1000</f>
        <v>2.4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  <c r="AE20" s="9" t="s">
        <v>116</v>
      </c>
    </row>
    <row r="21" spans="1:31" x14ac:dyDescent="0.15">
      <c r="A21" s="74" t="s">
        <v>8</v>
      </c>
      <c r="B21" s="75"/>
      <c r="C21" s="38">
        <f>+C20+C18</f>
        <v>6.4</v>
      </c>
      <c r="D21" s="38">
        <f t="shared" ref="D21:X21" si="2">+D20+D18</f>
        <v>0.72</v>
      </c>
      <c r="E21" s="38">
        <f t="shared" si="2"/>
        <v>0.72799999999999998</v>
      </c>
      <c r="F21" s="38">
        <f t="shared" si="2"/>
        <v>0.78400000000000003</v>
      </c>
      <c r="G21" s="38">
        <f t="shared" si="2"/>
        <v>1.1200000000000001</v>
      </c>
      <c r="H21" s="38">
        <f t="shared" si="2"/>
        <v>56</v>
      </c>
      <c r="I21" s="38">
        <f t="shared" si="2"/>
        <v>2.48</v>
      </c>
      <c r="J21" s="38">
        <f t="shared" si="2"/>
        <v>5.6</v>
      </c>
      <c r="K21" s="38">
        <f t="shared" si="2"/>
        <v>6.72</v>
      </c>
      <c r="L21" s="38">
        <f t="shared" si="2"/>
        <v>1.92</v>
      </c>
      <c r="M21" s="38">
        <f t="shared" si="2"/>
        <v>2.4</v>
      </c>
      <c r="N21" s="38">
        <f t="shared" si="2"/>
        <v>2.2400000000000002</v>
      </c>
      <c r="O21" s="38">
        <f t="shared" si="2"/>
        <v>0.28000000000000003</v>
      </c>
      <c r="P21" s="38">
        <f t="shared" si="2"/>
        <v>0.39200000000000002</v>
      </c>
      <c r="Q21" s="38">
        <f t="shared" si="2"/>
        <v>4.4800000000000004</v>
      </c>
      <c r="R21" s="38">
        <f t="shared" si="2"/>
        <v>3.92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31" x14ac:dyDescent="0.15">
      <c r="A22" s="67" t="s">
        <v>9</v>
      </c>
      <c r="B22" s="69"/>
      <c r="C22" s="40">
        <v>248</v>
      </c>
      <c r="D22" s="40">
        <v>574</v>
      </c>
      <c r="E22" s="40">
        <v>4320</v>
      </c>
      <c r="F22" s="40">
        <v>1584</v>
      </c>
      <c r="G22" s="40">
        <v>360</v>
      </c>
      <c r="H22" s="40">
        <v>59</v>
      </c>
      <c r="I22" s="40">
        <v>219</v>
      </c>
      <c r="J22" s="40">
        <v>1240</v>
      </c>
      <c r="K22" s="40">
        <v>167</v>
      </c>
      <c r="L22" s="40">
        <v>264</v>
      </c>
      <c r="M22" s="40">
        <v>240</v>
      </c>
      <c r="N22" s="40">
        <v>142</v>
      </c>
      <c r="O22" s="40">
        <v>145</v>
      </c>
      <c r="P22" s="40">
        <v>216</v>
      </c>
      <c r="Q22" s="40">
        <v>534</v>
      </c>
      <c r="R22" s="40">
        <v>198</v>
      </c>
      <c r="S22" s="40">
        <v>118</v>
      </c>
      <c r="T22" s="40"/>
      <c r="U22" s="40"/>
      <c r="V22" s="40"/>
      <c r="W22" s="41"/>
      <c r="X22" s="41"/>
      <c r="Y22" s="15"/>
    </row>
    <row r="23" spans="1:31" x14ac:dyDescent="0.15">
      <c r="A23" s="7">
        <f>SUM(A17)</f>
        <v>56</v>
      </c>
      <c r="B23" s="8" t="s">
        <v>10</v>
      </c>
      <c r="C23" s="42">
        <f>SUM(C18*C22)</f>
        <v>1111.0400000000002</v>
      </c>
      <c r="D23" s="42">
        <f>SUM(D18*D22)</f>
        <v>0</v>
      </c>
      <c r="E23" s="42">
        <f t="shared" ref="E23:X23" si="3">SUM(E18*E22)</f>
        <v>3144.96</v>
      </c>
      <c r="F23" s="42">
        <f t="shared" si="3"/>
        <v>1241.856</v>
      </c>
      <c r="G23" s="42">
        <f t="shared" si="3"/>
        <v>403.20000000000005</v>
      </c>
      <c r="H23" s="42">
        <f t="shared" si="3"/>
        <v>3304</v>
      </c>
      <c r="I23" s="42">
        <f t="shared" si="3"/>
        <v>122.64000000000001</v>
      </c>
      <c r="J23" s="42">
        <f t="shared" si="3"/>
        <v>6944</v>
      </c>
      <c r="K23" s="42">
        <f t="shared" si="3"/>
        <v>1122.24</v>
      </c>
      <c r="L23" s="42">
        <f t="shared" si="3"/>
        <v>0</v>
      </c>
      <c r="M23" s="42">
        <f t="shared" si="3"/>
        <v>0</v>
      </c>
      <c r="N23" s="42">
        <f t="shared" si="3"/>
        <v>318.08000000000004</v>
      </c>
      <c r="O23" s="42">
        <f t="shared" si="3"/>
        <v>40.6</v>
      </c>
      <c r="P23" s="42">
        <f t="shared" si="3"/>
        <v>84.671999999999997</v>
      </c>
      <c r="Q23" s="42">
        <f t="shared" si="3"/>
        <v>2392.3200000000002</v>
      </c>
      <c r="R23" s="42">
        <f t="shared" si="3"/>
        <v>776.16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21005.768</v>
      </c>
    </row>
    <row r="24" spans="1:31" x14ac:dyDescent="0.15">
      <c r="A24" s="7">
        <f>SUM(A19)</f>
        <v>48</v>
      </c>
      <c r="B24" s="8" t="s">
        <v>10</v>
      </c>
      <c r="C24" s="42">
        <f>SUM(C20*C22)</f>
        <v>476.15999999999997</v>
      </c>
      <c r="D24" s="42">
        <f>SUM(D20*D22)</f>
        <v>413.28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420.47999999999996</v>
      </c>
      <c r="J24" s="42">
        <f t="shared" si="4"/>
        <v>0</v>
      </c>
      <c r="K24" s="42">
        <f t="shared" si="4"/>
        <v>0</v>
      </c>
      <c r="L24" s="42">
        <f t="shared" si="4"/>
        <v>506.88</v>
      </c>
      <c r="M24" s="42">
        <f t="shared" si="4"/>
        <v>576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2392.7999999999997</v>
      </c>
    </row>
    <row r="25" spans="1:31" ht="21" customHeight="1" x14ac:dyDescent="0.15">
      <c r="A25" s="76" t="s">
        <v>11</v>
      </c>
      <c r="B25" s="77"/>
      <c r="C25" s="44">
        <f>SUM(C23:C24)</f>
        <v>1587.2000000000003</v>
      </c>
      <c r="D25" s="44">
        <f t="shared" ref="D25:X25" si="5">+D21*D22</f>
        <v>413.28</v>
      </c>
      <c r="E25" s="44">
        <f t="shared" si="5"/>
        <v>3144.96</v>
      </c>
      <c r="F25" s="44">
        <f t="shared" si="5"/>
        <v>1241.856</v>
      </c>
      <c r="G25" s="44">
        <f t="shared" si="5"/>
        <v>403.20000000000005</v>
      </c>
      <c r="H25" s="44">
        <f t="shared" si="5"/>
        <v>3304</v>
      </c>
      <c r="I25" s="44">
        <f t="shared" si="5"/>
        <v>543.12</v>
      </c>
      <c r="J25" s="44">
        <f t="shared" si="5"/>
        <v>6944</v>
      </c>
      <c r="K25" s="44">
        <f t="shared" si="5"/>
        <v>1122.24</v>
      </c>
      <c r="L25" s="44">
        <f t="shared" si="5"/>
        <v>506.88</v>
      </c>
      <c r="M25" s="44">
        <f t="shared" si="5"/>
        <v>576</v>
      </c>
      <c r="N25" s="44">
        <f t="shared" si="5"/>
        <v>318.08000000000004</v>
      </c>
      <c r="O25" s="44">
        <f t="shared" si="5"/>
        <v>40.6</v>
      </c>
      <c r="P25" s="44">
        <f t="shared" si="5"/>
        <v>84.671999999999997</v>
      </c>
      <c r="Q25" s="44">
        <f t="shared" si="5"/>
        <v>2392.3200000000002</v>
      </c>
      <c r="R25" s="44">
        <f t="shared" si="5"/>
        <v>776.16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23398.568000000003</v>
      </c>
    </row>
    <row r="26" spans="1:31" ht="27" hidden="1" customHeight="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31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31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29" spans="1:31" x14ac:dyDescent="0.15">
      <c r="A29" s="59"/>
      <c r="B29" s="59"/>
      <c r="C29" s="50"/>
      <c r="H29" s="59"/>
      <c r="I29" s="59"/>
      <c r="J29" s="59"/>
      <c r="K29" s="59"/>
      <c r="P29" s="59"/>
      <c r="Q29" s="59"/>
      <c r="R29" s="59"/>
      <c r="S29" s="59"/>
    </row>
    <row r="30" spans="1:31" x14ac:dyDescent="0.15">
      <c r="A30" s="59"/>
      <c r="B30" s="59"/>
      <c r="C30" s="50"/>
      <c r="H30" s="59"/>
      <c r="I30" s="59"/>
      <c r="J30" s="59"/>
      <c r="K30" s="59"/>
      <c r="P30" s="59"/>
      <c r="Q30" s="59"/>
      <c r="R30" s="59"/>
      <c r="S30" s="59"/>
    </row>
    <row r="31" spans="1:31" x14ac:dyDescent="0.15">
      <c r="A31" s="59"/>
      <c r="B31" s="59"/>
      <c r="C31" s="50"/>
      <c r="H31" s="59"/>
      <c r="I31" s="59"/>
      <c r="J31" s="59"/>
      <c r="K31" s="59"/>
      <c r="P31" s="59"/>
      <c r="Q31" s="59"/>
      <c r="R31" s="59"/>
      <c r="S31" s="59"/>
    </row>
    <row r="32" spans="1:31" x14ac:dyDescent="0.15">
      <c r="A32" s="59"/>
      <c r="B32" s="59"/>
      <c r="C32" s="50"/>
      <c r="H32" s="59"/>
      <c r="I32" s="59"/>
      <c r="J32" s="59"/>
      <c r="K32" s="59"/>
      <c r="P32" s="59"/>
      <c r="Q32" s="59"/>
      <c r="R32" s="59"/>
      <c r="S32" s="59"/>
    </row>
    <row r="33" spans="1:25" x14ac:dyDescent="0.15">
      <c r="A33" s="59"/>
      <c r="B33" s="59"/>
      <c r="C33" s="50"/>
      <c r="H33" s="59"/>
      <c r="I33" s="59"/>
      <c r="J33" s="59"/>
      <c r="K33" s="59"/>
      <c r="P33" s="59"/>
      <c r="Q33" s="59"/>
      <c r="R33" s="59"/>
      <c r="S33" s="59"/>
    </row>
    <row r="34" spans="1:25" x14ac:dyDescent="0.15">
      <c r="A34" s="59"/>
      <c r="B34" s="59"/>
      <c r="C34" s="50"/>
      <c r="H34" s="59"/>
      <c r="I34" s="59"/>
      <c r="J34" s="59"/>
      <c r="K34" s="59"/>
      <c r="P34" s="59"/>
      <c r="Q34" s="59"/>
      <c r="R34" s="59"/>
      <c r="S34" s="59"/>
    </row>
    <row r="35" spans="1:25" x14ac:dyDescent="0.15">
      <c r="A35" s="59"/>
      <c r="B35" s="59"/>
      <c r="C35" s="50"/>
      <c r="H35" s="59"/>
      <c r="I35" s="59"/>
      <c r="J35" s="59"/>
      <c r="K35" s="59"/>
      <c r="P35" s="59"/>
      <c r="Q35" s="59"/>
      <c r="R35" s="59"/>
      <c r="S35" s="59"/>
    </row>
    <row r="36" spans="1:25" x14ac:dyDescent="0.15">
      <c r="A36" s="59"/>
      <c r="B36" s="59"/>
      <c r="C36" s="50"/>
      <c r="H36" s="59"/>
      <c r="I36" s="59"/>
      <c r="J36" s="59"/>
      <c r="K36" s="59"/>
      <c r="P36" s="59"/>
      <c r="Q36" s="59"/>
      <c r="R36" s="59"/>
      <c r="S36" s="59"/>
    </row>
    <row r="37" spans="1:25" x14ac:dyDescent="0.15">
      <c r="A37" s="59"/>
      <c r="B37" s="59"/>
      <c r="C37" s="50"/>
      <c r="H37" s="59"/>
      <c r="I37" s="59"/>
      <c r="J37" s="59"/>
      <c r="K37" s="59"/>
      <c r="P37" s="59"/>
      <c r="Q37" s="59"/>
      <c r="R37" s="59"/>
      <c r="S37" s="59"/>
    </row>
    <row r="38" spans="1:25" x14ac:dyDescent="0.15">
      <c r="A38" s="59"/>
      <c r="B38" s="59"/>
      <c r="C38" s="50"/>
      <c r="H38" s="59"/>
      <c r="I38" s="59"/>
      <c r="J38" s="59"/>
      <c r="K38" s="59"/>
      <c r="P38" s="59"/>
      <c r="Q38" s="59"/>
      <c r="R38" s="59"/>
      <c r="S38" s="59"/>
    </row>
    <row r="40" spans="1:25" ht="6.75" customHeight="1" x14ac:dyDescent="0.15"/>
    <row r="41" spans="1:25" x14ac:dyDescent="0.15">
      <c r="B41" s="78" t="s">
        <v>0</v>
      </c>
      <c r="C41" s="78"/>
      <c r="D41" s="78"/>
      <c r="E41" s="78"/>
      <c r="F41" s="78"/>
      <c r="G41" s="78"/>
      <c r="H41" s="78"/>
      <c r="I41" s="78"/>
      <c r="J41" s="78"/>
      <c r="L41" s="10"/>
      <c r="M41" s="79" t="s">
        <v>1</v>
      </c>
      <c r="N41" s="79"/>
      <c r="O41" s="79"/>
      <c r="P41" s="79"/>
      <c r="Q41" s="79"/>
      <c r="R41" s="79" t="s">
        <v>15</v>
      </c>
      <c r="S41" s="79"/>
      <c r="T41" s="79"/>
      <c r="U41" s="79"/>
      <c r="V41" s="79"/>
    </row>
    <row r="42" spans="1:25" x14ac:dyDescent="0.15">
      <c r="B42" s="11" t="s">
        <v>3</v>
      </c>
      <c r="C42" s="12">
        <v>86</v>
      </c>
      <c r="D42" s="12">
        <v>86</v>
      </c>
      <c r="E42" s="13"/>
      <c r="F42" s="13"/>
      <c r="G42" s="13"/>
      <c r="H42" s="13"/>
      <c r="I42" s="13"/>
      <c r="J42" s="13"/>
      <c r="P42" s="62">
        <v>43178</v>
      </c>
      <c r="Q42" s="62"/>
      <c r="R42" s="62"/>
      <c r="S42" s="62"/>
      <c r="T42" s="13"/>
      <c r="U42" s="13"/>
      <c r="V42" s="13"/>
    </row>
    <row r="43" spans="1:25" x14ac:dyDescent="0.15">
      <c r="A43" s="63"/>
      <c r="B43" s="64"/>
      <c r="C43" s="67" t="s">
        <v>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9"/>
      <c r="W43" s="14"/>
      <c r="X43" s="14"/>
      <c r="Y43" s="15"/>
    </row>
    <row r="44" spans="1:25" ht="67.5" thickBot="1" x14ac:dyDescent="0.2">
      <c r="A44" s="65"/>
      <c r="B44" s="66"/>
      <c r="C44" s="16" t="s">
        <v>43</v>
      </c>
      <c r="D44" s="18" t="s">
        <v>28</v>
      </c>
      <c r="E44" s="18" t="s">
        <v>30</v>
      </c>
      <c r="F44" s="18" t="s">
        <v>29</v>
      </c>
      <c r="G44" s="18" t="s">
        <v>79</v>
      </c>
      <c r="H44" s="18" t="s">
        <v>50</v>
      </c>
      <c r="I44" s="18" t="s">
        <v>84</v>
      </c>
      <c r="J44" s="18" t="s">
        <v>33</v>
      </c>
      <c r="K44" s="18" t="s">
        <v>52</v>
      </c>
      <c r="L44" s="18" t="s">
        <v>35</v>
      </c>
      <c r="M44" s="18" t="s">
        <v>41</v>
      </c>
      <c r="N44" s="18" t="s">
        <v>40</v>
      </c>
      <c r="O44" s="18" t="s">
        <v>42</v>
      </c>
      <c r="P44" s="18" t="s">
        <v>136</v>
      </c>
      <c r="Q44" s="18"/>
      <c r="R44" s="18"/>
      <c r="S44" s="18"/>
      <c r="T44" s="18"/>
      <c r="U44" s="18"/>
      <c r="V44" s="17"/>
      <c r="W44" s="17"/>
      <c r="X44" s="17"/>
      <c r="Y44" s="15"/>
    </row>
    <row r="45" spans="1:25" ht="11.25" customHeight="1" x14ac:dyDescent="0.15">
      <c r="A45" s="70" t="s">
        <v>5</v>
      </c>
      <c r="B45" s="21" t="s">
        <v>44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v>60</v>
      </c>
      <c r="O45" s="22"/>
      <c r="P45" s="22"/>
      <c r="Q45" s="22"/>
      <c r="R45" s="22"/>
      <c r="S45" s="22"/>
      <c r="T45" s="22"/>
      <c r="U45" s="22"/>
      <c r="V45" s="23"/>
      <c r="W45" s="23"/>
      <c r="X45" s="23"/>
      <c r="Y45" s="15"/>
    </row>
    <row r="46" spans="1:25" x14ac:dyDescent="0.15">
      <c r="A46" s="71"/>
      <c r="B46" s="24" t="s">
        <v>89</v>
      </c>
      <c r="C46" s="25"/>
      <c r="D46" s="25"/>
      <c r="E46" s="25"/>
      <c r="F46" s="25">
        <v>2</v>
      </c>
      <c r="G46" s="25">
        <f>1/2</f>
        <v>0.5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6"/>
      <c r="W46" s="26"/>
      <c r="X46" s="26"/>
      <c r="Y46" s="15"/>
    </row>
    <row r="47" spans="1:25" x14ac:dyDescent="0.15">
      <c r="A47" s="71"/>
      <c r="B47" s="24" t="s">
        <v>45</v>
      </c>
      <c r="C47" s="25"/>
      <c r="D47" s="25"/>
      <c r="E47" s="25">
        <v>15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26"/>
      <c r="X47" s="26"/>
      <c r="Y47" s="15"/>
    </row>
    <row r="48" spans="1:25" ht="11.25" thickBot="1" x14ac:dyDescent="0.2">
      <c r="A48" s="72"/>
      <c r="B48" s="27" t="s">
        <v>26</v>
      </c>
      <c r="C48" s="28">
        <v>70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9"/>
      <c r="W48" s="29"/>
      <c r="X48" s="29"/>
      <c r="Y48" s="15"/>
    </row>
    <row r="49" spans="1:25" ht="11.25" customHeight="1" x14ac:dyDescent="0.15">
      <c r="A49" s="70" t="s">
        <v>6</v>
      </c>
      <c r="B49" s="21" t="s">
        <v>46</v>
      </c>
      <c r="C49" s="22"/>
      <c r="D49" s="22"/>
      <c r="E49" s="22"/>
      <c r="F49" s="22"/>
      <c r="G49" s="22"/>
      <c r="H49" s="22"/>
      <c r="I49" s="22">
        <v>30</v>
      </c>
      <c r="J49" s="22">
        <v>50</v>
      </c>
      <c r="K49" s="22">
        <v>15</v>
      </c>
      <c r="L49" s="22">
        <v>15</v>
      </c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71"/>
      <c r="B50" s="24" t="s">
        <v>90</v>
      </c>
      <c r="C50" s="25"/>
      <c r="D50" s="25">
        <v>15</v>
      </c>
      <c r="E50" s="25"/>
      <c r="F50" s="25"/>
      <c r="G50" s="25"/>
      <c r="H50" s="25">
        <v>50</v>
      </c>
      <c r="I50" s="25"/>
      <c r="J50" s="25"/>
      <c r="K50" s="25"/>
      <c r="L50" s="25"/>
      <c r="M50" s="25">
        <v>3</v>
      </c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71"/>
      <c r="B51" s="24" t="s">
        <v>47</v>
      </c>
      <c r="C51" s="25">
        <v>60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72"/>
      <c r="B52" s="27" t="s">
        <v>136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>
        <v>30</v>
      </c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70" t="s">
        <v>7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3"/>
      <c r="W53" s="53"/>
      <c r="X53" s="53"/>
      <c r="Y53" s="15"/>
    </row>
    <row r="54" spans="1:25" x14ac:dyDescent="0.15">
      <c r="A54" s="71"/>
      <c r="B54" s="5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55"/>
      <c r="W54" s="55"/>
      <c r="X54" s="55"/>
      <c r="Y54" s="15"/>
    </row>
    <row r="55" spans="1:25" x14ac:dyDescent="0.15">
      <c r="A55" s="71"/>
      <c r="B55" s="5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5"/>
      <c r="W55" s="55"/>
      <c r="X55" s="55"/>
      <c r="Y55" s="15"/>
    </row>
    <row r="56" spans="1:25" ht="11.25" thickBot="1" x14ac:dyDescent="0.2">
      <c r="A56" s="73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8"/>
      <c r="W56" s="58"/>
      <c r="X56" s="58"/>
      <c r="Y56" s="15"/>
    </row>
    <row r="57" spans="1:25" ht="11.25" thickBot="1" x14ac:dyDescent="0.2">
      <c r="A57" s="1">
        <f>SUM(C42)</f>
        <v>86</v>
      </c>
      <c r="B57" s="2" t="s">
        <v>16</v>
      </c>
      <c r="C57" s="31">
        <f>SUM(C45:C48)</f>
        <v>70</v>
      </c>
      <c r="D57" s="31">
        <f t="shared" ref="D57:X57" si="6">SUM(D45:D48)</f>
        <v>0</v>
      </c>
      <c r="E57" s="31">
        <f t="shared" si="6"/>
        <v>15</v>
      </c>
      <c r="F57" s="31">
        <f t="shared" si="6"/>
        <v>2</v>
      </c>
      <c r="G57" s="31">
        <f t="shared" si="6"/>
        <v>0.5</v>
      </c>
      <c r="H57" s="31">
        <f t="shared" si="6"/>
        <v>0</v>
      </c>
      <c r="I57" s="31">
        <f t="shared" si="6"/>
        <v>0</v>
      </c>
      <c r="J57" s="31">
        <f t="shared" si="6"/>
        <v>0</v>
      </c>
      <c r="K57" s="31">
        <f t="shared" si="6"/>
        <v>0</v>
      </c>
      <c r="L57" s="31">
        <f t="shared" si="6"/>
        <v>0</v>
      </c>
      <c r="M57" s="31">
        <f t="shared" si="6"/>
        <v>0</v>
      </c>
      <c r="N57" s="31">
        <f t="shared" si="6"/>
        <v>60</v>
      </c>
      <c r="O57" s="31">
        <f t="shared" si="6"/>
        <v>0</v>
      </c>
      <c r="P57" s="31">
        <f t="shared" si="6"/>
        <v>0</v>
      </c>
      <c r="Q57" s="31">
        <f t="shared" si="6"/>
        <v>0</v>
      </c>
      <c r="R57" s="31">
        <f t="shared" si="6"/>
        <v>0</v>
      </c>
      <c r="S57" s="31">
        <f t="shared" si="6"/>
        <v>0</v>
      </c>
      <c r="T57" s="31">
        <f t="shared" si="6"/>
        <v>0</v>
      </c>
      <c r="U57" s="31">
        <f t="shared" si="6"/>
        <v>0</v>
      </c>
      <c r="V57" s="31">
        <f t="shared" si="6"/>
        <v>0</v>
      </c>
      <c r="W57" s="31">
        <f t="shared" si="6"/>
        <v>0</v>
      </c>
      <c r="X57" s="31">
        <f t="shared" si="6"/>
        <v>0</v>
      </c>
      <c r="Y57" s="15"/>
    </row>
    <row r="58" spans="1:25" x14ac:dyDescent="0.15">
      <c r="A58" s="3"/>
      <c r="B58" s="4" t="s">
        <v>17</v>
      </c>
      <c r="C58" s="33">
        <f>SUM(A57*C57)/1000</f>
        <v>6.02</v>
      </c>
      <c r="D58" s="33">
        <f>+(A57*D57)/1000</f>
        <v>0</v>
      </c>
      <c r="E58" s="33">
        <f>+(A57*E57)/1000</f>
        <v>1.29</v>
      </c>
      <c r="F58" s="33">
        <f>+(A57*F57)/1000</f>
        <v>0.17199999999999999</v>
      </c>
      <c r="G58" s="33">
        <f>+(A57*G57)</f>
        <v>43</v>
      </c>
      <c r="H58" s="33">
        <f>+(A57*H57)/1000</f>
        <v>0</v>
      </c>
      <c r="I58" s="33">
        <f>+(A57*I57)/1000</f>
        <v>0</v>
      </c>
      <c r="J58" s="33">
        <f>+(A57*J57)/1000</f>
        <v>0</v>
      </c>
      <c r="K58" s="33">
        <f>+(A57*K57)/1000</f>
        <v>0</v>
      </c>
      <c r="L58" s="33">
        <f>+(A57*L57)/1000</f>
        <v>0</v>
      </c>
      <c r="M58" s="33">
        <f>+(A57*M57)/1000</f>
        <v>0</v>
      </c>
      <c r="N58" s="33">
        <f>+(A57*N57)/1000</f>
        <v>5.16</v>
      </c>
      <c r="O58" s="33">
        <f>+(A57*O57)/1000</f>
        <v>0</v>
      </c>
      <c r="P58" s="33">
        <f>+(A57*P57)/1000</f>
        <v>0</v>
      </c>
      <c r="Q58" s="33">
        <f>+(A57*Q57)/1000</f>
        <v>0</v>
      </c>
      <c r="R58" s="33">
        <f>+(A57*R57)/1000</f>
        <v>0</v>
      </c>
      <c r="S58" s="33">
        <f>+(A57*S57)/1000</f>
        <v>0</v>
      </c>
      <c r="T58" s="33">
        <f>+(A57*T57)/1000</f>
        <v>0</v>
      </c>
      <c r="U58" s="33">
        <f>+(A57*U57)/1000</f>
        <v>0</v>
      </c>
      <c r="V58" s="33">
        <f>+(A57*V57)/1000</f>
        <v>0</v>
      </c>
      <c r="W58" s="33">
        <f>+(A57*W57)/1000</f>
        <v>0</v>
      </c>
      <c r="X58" s="33">
        <f>+(A57*X57)/1000</f>
        <v>0</v>
      </c>
      <c r="Y58" s="15"/>
    </row>
    <row r="59" spans="1:25" x14ac:dyDescent="0.15">
      <c r="A59" s="1">
        <f>SUM(D42)</f>
        <v>86</v>
      </c>
      <c r="B59" s="4" t="s">
        <v>18</v>
      </c>
      <c r="C59" s="34">
        <f>SUM(C49:C52)</f>
        <v>60</v>
      </c>
      <c r="D59" s="34">
        <f t="shared" ref="D59:X59" si="7">SUM(D49:D52)</f>
        <v>15</v>
      </c>
      <c r="E59" s="34">
        <f t="shared" si="7"/>
        <v>0</v>
      </c>
      <c r="F59" s="34">
        <f t="shared" si="7"/>
        <v>0</v>
      </c>
      <c r="G59" s="34">
        <f t="shared" si="7"/>
        <v>0</v>
      </c>
      <c r="H59" s="34">
        <f t="shared" si="7"/>
        <v>50</v>
      </c>
      <c r="I59" s="34">
        <f t="shared" si="7"/>
        <v>30</v>
      </c>
      <c r="J59" s="34">
        <f t="shared" si="7"/>
        <v>50</v>
      </c>
      <c r="K59" s="34">
        <f t="shared" si="7"/>
        <v>15</v>
      </c>
      <c r="L59" s="34">
        <f t="shared" si="7"/>
        <v>15</v>
      </c>
      <c r="M59" s="34">
        <f t="shared" si="7"/>
        <v>3</v>
      </c>
      <c r="N59" s="34">
        <f t="shared" si="7"/>
        <v>0</v>
      </c>
      <c r="O59" s="34">
        <f t="shared" si="7"/>
        <v>0</v>
      </c>
      <c r="P59" s="34">
        <f t="shared" si="7"/>
        <v>30</v>
      </c>
      <c r="Q59" s="34">
        <f t="shared" si="7"/>
        <v>0</v>
      </c>
      <c r="R59" s="34">
        <f t="shared" si="7"/>
        <v>0</v>
      </c>
      <c r="S59" s="34">
        <f t="shared" si="7"/>
        <v>0</v>
      </c>
      <c r="T59" s="34">
        <f t="shared" si="7"/>
        <v>0</v>
      </c>
      <c r="U59" s="34">
        <f t="shared" si="7"/>
        <v>0</v>
      </c>
      <c r="V59" s="34">
        <f t="shared" si="7"/>
        <v>0</v>
      </c>
      <c r="W59" s="34">
        <f t="shared" si="7"/>
        <v>0</v>
      </c>
      <c r="X59" s="34">
        <f t="shared" si="7"/>
        <v>0</v>
      </c>
      <c r="Y59" s="15"/>
    </row>
    <row r="60" spans="1:25" ht="11.25" thickBot="1" x14ac:dyDescent="0.2">
      <c r="A60" s="5"/>
      <c r="B60" s="6" t="s">
        <v>19</v>
      </c>
      <c r="C60" s="36">
        <f>SUM(A59*C59)/1000</f>
        <v>5.16</v>
      </c>
      <c r="D60" s="36">
        <f>+(A59*D59)/1000</f>
        <v>1.29</v>
      </c>
      <c r="E60" s="36">
        <f>+(A59*E59)/1000</f>
        <v>0</v>
      </c>
      <c r="F60" s="36">
        <f>+(A59*F59)/1000</f>
        <v>0</v>
      </c>
      <c r="G60" s="36">
        <f>+(A59*G59)/1000</f>
        <v>0</v>
      </c>
      <c r="H60" s="36">
        <f>+(A59*H59)/1000</f>
        <v>4.3</v>
      </c>
      <c r="I60" s="36">
        <f>+(A59*I59)/1000</f>
        <v>2.58</v>
      </c>
      <c r="J60" s="36">
        <f>+(A59*J59)/1000</f>
        <v>4.3</v>
      </c>
      <c r="K60" s="36">
        <f>+(A59*K59)/1000</f>
        <v>1.29</v>
      </c>
      <c r="L60" s="36">
        <f>+(A59*L59)/1000</f>
        <v>1.29</v>
      </c>
      <c r="M60" s="36">
        <f>+(A59*M59)/1000</f>
        <v>0.25800000000000001</v>
      </c>
      <c r="N60" s="36">
        <f>+(A59*N59)/1000</f>
        <v>0</v>
      </c>
      <c r="O60" s="36">
        <f>+(A59*O59)/1000</f>
        <v>0</v>
      </c>
      <c r="P60" s="36">
        <f>+(A59*P59)/1000</f>
        <v>2.58</v>
      </c>
      <c r="Q60" s="36">
        <f>+(A59*Q59)/1000</f>
        <v>0</v>
      </c>
      <c r="R60" s="36">
        <f>+(A59*R59)/1000</f>
        <v>0</v>
      </c>
      <c r="S60" s="36">
        <f>+(A59*S59)/1000</f>
        <v>0</v>
      </c>
      <c r="T60" s="36">
        <f>+(A59*T59)/1000</f>
        <v>0</v>
      </c>
      <c r="U60" s="36">
        <f>+(A59*U59)/1000</f>
        <v>0</v>
      </c>
      <c r="V60" s="37">
        <f>+(A59*V59)/1000</f>
        <v>0</v>
      </c>
      <c r="W60" s="37">
        <f>+(A59*W59)/1000</f>
        <v>0</v>
      </c>
      <c r="X60" s="37">
        <f>+(A59*X59)/1000</f>
        <v>0</v>
      </c>
      <c r="Y60" s="15"/>
    </row>
    <row r="61" spans="1:25" x14ac:dyDescent="0.15">
      <c r="A61" s="74" t="s">
        <v>8</v>
      </c>
      <c r="B61" s="75"/>
      <c r="C61" s="38">
        <f>+C60+C58</f>
        <v>11.18</v>
      </c>
      <c r="D61" s="38">
        <f t="shared" ref="D61:X61" si="8">+D60+D58</f>
        <v>1.29</v>
      </c>
      <c r="E61" s="38">
        <f t="shared" si="8"/>
        <v>1.29</v>
      </c>
      <c r="F61" s="38">
        <f t="shared" si="8"/>
        <v>0.17199999999999999</v>
      </c>
      <c r="G61" s="38">
        <f t="shared" si="8"/>
        <v>43</v>
      </c>
      <c r="H61" s="38">
        <f t="shared" si="8"/>
        <v>4.3</v>
      </c>
      <c r="I61" s="38">
        <f t="shared" si="8"/>
        <v>2.58</v>
      </c>
      <c r="J61" s="38">
        <f t="shared" si="8"/>
        <v>4.3</v>
      </c>
      <c r="K61" s="38">
        <f t="shared" si="8"/>
        <v>1.29</v>
      </c>
      <c r="L61" s="38">
        <f t="shared" si="8"/>
        <v>1.29</v>
      </c>
      <c r="M61" s="38">
        <f t="shared" si="8"/>
        <v>0.25800000000000001</v>
      </c>
      <c r="N61" s="38">
        <f t="shared" si="8"/>
        <v>5.16</v>
      </c>
      <c r="O61" s="38">
        <f t="shared" si="8"/>
        <v>0</v>
      </c>
      <c r="P61" s="38">
        <f t="shared" si="8"/>
        <v>2.58</v>
      </c>
      <c r="Q61" s="38">
        <f t="shared" si="8"/>
        <v>0</v>
      </c>
      <c r="R61" s="38">
        <f t="shared" si="8"/>
        <v>0</v>
      </c>
      <c r="S61" s="38">
        <f t="shared" si="8"/>
        <v>0</v>
      </c>
      <c r="T61" s="38">
        <f t="shared" si="8"/>
        <v>0</v>
      </c>
      <c r="U61" s="38">
        <f t="shared" si="8"/>
        <v>0</v>
      </c>
      <c r="V61" s="39">
        <f t="shared" si="8"/>
        <v>0</v>
      </c>
      <c r="W61" s="39">
        <f t="shared" si="8"/>
        <v>0</v>
      </c>
      <c r="X61" s="39">
        <f t="shared" si="8"/>
        <v>0</v>
      </c>
      <c r="Y61" s="15"/>
    </row>
    <row r="62" spans="1:25" x14ac:dyDescent="0.15">
      <c r="A62" s="67" t="s">
        <v>9</v>
      </c>
      <c r="B62" s="69"/>
      <c r="C62" s="40">
        <v>248</v>
      </c>
      <c r="D62" s="40">
        <v>574</v>
      </c>
      <c r="E62" s="40">
        <v>1584</v>
      </c>
      <c r="F62" s="40">
        <v>4320</v>
      </c>
      <c r="G62" s="40">
        <v>59</v>
      </c>
      <c r="H62" s="40">
        <v>293</v>
      </c>
      <c r="I62" s="40">
        <v>1510</v>
      </c>
      <c r="J62" s="40">
        <v>219</v>
      </c>
      <c r="K62" s="40">
        <v>674</v>
      </c>
      <c r="L62" s="40">
        <v>714</v>
      </c>
      <c r="M62" s="40">
        <v>145</v>
      </c>
      <c r="N62" s="40">
        <v>198</v>
      </c>
      <c r="O62" s="40">
        <v>118</v>
      </c>
      <c r="P62" s="40">
        <v>547</v>
      </c>
      <c r="Q62" s="40"/>
      <c r="R62" s="40"/>
      <c r="S62" s="40"/>
      <c r="T62" s="40"/>
      <c r="U62" s="40"/>
      <c r="V62" s="41"/>
      <c r="W62" s="41"/>
      <c r="X62" s="41"/>
      <c r="Y62" s="15"/>
    </row>
    <row r="63" spans="1:25" x14ac:dyDescent="0.15">
      <c r="A63" s="7">
        <f>SUM(A57)</f>
        <v>86</v>
      </c>
      <c r="B63" s="8" t="s">
        <v>10</v>
      </c>
      <c r="C63" s="42">
        <f>SUM(C58*C62)</f>
        <v>1492.9599999999998</v>
      </c>
      <c r="D63" s="42">
        <f>SUM(D58*D62)</f>
        <v>0</v>
      </c>
      <c r="E63" s="42">
        <f t="shared" ref="E63:X63" si="9">SUM(E58*E62)</f>
        <v>2043.3600000000001</v>
      </c>
      <c r="F63" s="42">
        <f t="shared" si="9"/>
        <v>743.04</v>
      </c>
      <c r="G63" s="42">
        <f t="shared" si="9"/>
        <v>2537</v>
      </c>
      <c r="H63" s="42">
        <f t="shared" si="9"/>
        <v>0</v>
      </c>
      <c r="I63" s="42">
        <f t="shared" si="9"/>
        <v>0</v>
      </c>
      <c r="J63" s="42">
        <f t="shared" si="9"/>
        <v>0</v>
      </c>
      <c r="K63" s="42">
        <f t="shared" si="9"/>
        <v>0</v>
      </c>
      <c r="L63" s="42">
        <f t="shared" si="9"/>
        <v>0</v>
      </c>
      <c r="M63" s="42">
        <f t="shared" si="9"/>
        <v>0</v>
      </c>
      <c r="N63" s="42">
        <f t="shared" si="9"/>
        <v>1021.6800000000001</v>
      </c>
      <c r="O63" s="42">
        <f t="shared" si="9"/>
        <v>0</v>
      </c>
      <c r="P63" s="42">
        <f t="shared" si="9"/>
        <v>0</v>
      </c>
      <c r="Q63" s="42">
        <f t="shared" si="9"/>
        <v>0</v>
      </c>
      <c r="R63" s="42">
        <f t="shared" si="9"/>
        <v>0</v>
      </c>
      <c r="S63" s="42">
        <f t="shared" si="9"/>
        <v>0</v>
      </c>
      <c r="T63" s="42">
        <f t="shared" si="9"/>
        <v>0</v>
      </c>
      <c r="U63" s="42">
        <f t="shared" si="9"/>
        <v>0</v>
      </c>
      <c r="V63" s="42">
        <f t="shared" si="9"/>
        <v>0</v>
      </c>
      <c r="W63" s="42">
        <f t="shared" si="9"/>
        <v>0</v>
      </c>
      <c r="X63" s="42">
        <f t="shared" si="9"/>
        <v>0</v>
      </c>
      <c r="Y63" s="43">
        <f>SUM(C63:X63)</f>
        <v>7838.04</v>
      </c>
    </row>
    <row r="64" spans="1:25" x14ac:dyDescent="0.15">
      <c r="A64" s="7">
        <f>SUM(A59)</f>
        <v>86</v>
      </c>
      <c r="B64" s="8" t="s">
        <v>10</v>
      </c>
      <c r="C64" s="42">
        <f>SUM(C60*C62)</f>
        <v>1279.68</v>
      </c>
      <c r="D64" s="42">
        <f>SUM(D60*D62)</f>
        <v>740.46</v>
      </c>
      <c r="E64" s="42">
        <f t="shared" ref="E64:X64" si="10">SUM(E60*E62)</f>
        <v>0</v>
      </c>
      <c r="F64" s="42">
        <f t="shared" si="10"/>
        <v>0</v>
      </c>
      <c r="G64" s="42">
        <f t="shared" si="10"/>
        <v>0</v>
      </c>
      <c r="H64" s="42">
        <f t="shared" si="10"/>
        <v>1259.8999999999999</v>
      </c>
      <c r="I64" s="42">
        <f t="shared" si="10"/>
        <v>3895.8</v>
      </c>
      <c r="J64" s="42">
        <f t="shared" si="10"/>
        <v>941.69999999999993</v>
      </c>
      <c r="K64" s="42">
        <f t="shared" si="10"/>
        <v>869.46</v>
      </c>
      <c r="L64" s="42">
        <f t="shared" si="10"/>
        <v>921.06000000000006</v>
      </c>
      <c r="M64" s="42">
        <f t="shared" si="10"/>
        <v>37.410000000000004</v>
      </c>
      <c r="N64" s="42">
        <f t="shared" si="10"/>
        <v>0</v>
      </c>
      <c r="O64" s="42">
        <f t="shared" si="10"/>
        <v>0</v>
      </c>
      <c r="P64" s="42">
        <f t="shared" si="10"/>
        <v>1411.26</v>
      </c>
      <c r="Q64" s="42">
        <f t="shared" si="10"/>
        <v>0</v>
      </c>
      <c r="R64" s="42">
        <f t="shared" si="10"/>
        <v>0</v>
      </c>
      <c r="S64" s="42">
        <f t="shared" si="10"/>
        <v>0</v>
      </c>
      <c r="T64" s="42">
        <f t="shared" si="10"/>
        <v>0</v>
      </c>
      <c r="U64" s="42">
        <f t="shared" si="10"/>
        <v>0</v>
      </c>
      <c r="V64" s="42">
        <f t="shared" si="10"/>
        <v>0</v>
      </c>
      <c r="W64" s="42">
        <f t="shared" si="10"/>
        <v>0</v>
      </c>
      <c r="X64" s="42">
        <f t="shared" si="10"/>
        <v>0</v>
      </c>
      <c r="Y64" s="43">
        <f>SUM(C64:X64)</f>
        <v>11356.73</v>
      </c>
    </row>
    <row r="65" spans="1:25" x14ac:dyDescent="0.15">
      <c r="A65" s="76" t="s">
        <v>11</v>
      </c>
      <c r="B65" s="77"/>
      <c r="C65" s="44">
        <f>SUM(C63:C64)</f>
        <v>2772.64</v>
      </c>
      <c r="D65" s="44">
        <f t="shared" ref="D65:X65" si="11">+D61*D62</f>
        <v>740.46</v>
      </c>
      <c r="E65" s="44">
        <f t="shared" si="11"/>
        <v>2043.3600000000001</v>
      </c>
      <c r="F65" s="44">
        <f t="shared" si="11"/>
        <v>743.04</v>
      </c>
      <c r="G65" s="44">
        <f t="shared" si="11"/>
        <v>2537</v>
      </c>
      <c r="H65" s="44">
        <f t="shared" si="11"/>
        <v>1259.8999999999999</v>
      </c>
      <c r="I65" s="44">
        <f t="shared" si="11"/>
        <v>3895.8</v>
      </c>
      <c r="J65" s="44">
        <f t="shared" si="11"/>
        <v>941.69999999999993</v>
      </c>
      <c r="K65" s="44">
        <f t="shared" si="11"/>
        <v>869.46</v>
      </c>
      <c r="L65" s="44">
        <f t="shared" si="11"/>
        <v>921.06000000000006</v>
      </c>
      <c r="M65" s="44">
        <f t="shared" si="11"/>
        <v>37.410000000000004</v>
      </c>
      <c r="N65" s="44">
        <f t="shared" si="11"/>
        <v>1021.6800000000001</v>
      </c>
      <c r="O65" s="44">
        <f t="shared" si="11"/>
        <v>0</v>
      </c>
      <c r="P65" s="44">
        <f t="shared" si="11"/>
        <v>1411.26</v>
      </c>
      <c r="Q65" s="44">
        <f t="shared" si="11"/>
        <v>0</v>
      </c>
      <c r="R65" s="44">
        <f t="shared" si="11"/>
        <v>0</v>
      </c>
      <c r="S65" s="44">
        <f t="shared" si="11"/>
        <v>0</v>
      </c>
      <c r="T65" s="44">
        <f t="shared" si="11"/>
        <v>0</v>
      </c>
      <c r="U65" s="44">
        <f t="shared" si="11"/>
        <v>0</v>
      </c>
      <c r="V65" s="45">
        <f t="shared" si="11"/>
        <v>0</v>
      </c>
      <c r="W65" s="45">
        <f t="shared" si="11"/>
        <v>0</v>
      </c>
      <c r="X65" s="45">
        <f t="shared" si="11"/>
        <v>0</v>
      </c>
      <c r="Y65" s="43">
        <f>SUM(C65:X65)</f>
        <v>19194.77</v>
      </c>
    </row>
    <row r="66" spans="1:25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</row>
    <row r="67" spans="1:25" x14ac:dyDescent="0.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7"/>
    </row>
    <row r="68" spans="1:25" x14ac:dyDescent="0.15">
      <c r="A68" s="61" t="s">
        <v>12</v>
      </c>
      <c r="B68" s="61"/>
      <c r="C68" s="50"/>
      <c r="H68" s="61" t="s">
        <v>13</v>
      </c>
      <c r="I68" s="61"/>
      <c r="J68" s="61"/>
      <c r="K68" s="61"/>
      <c r="P68" s="61" t="s">
        <v>14</v>
      </c>
      <c r="Q68" s="61"/>
      <c r="R68" s="61"/>
      <c r="S68" s="61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1:J41"/>
    <mergeCell ref="M41:Q41"/>
    <mergeCell ref="R41:V41"/>
    <mergeCell ref="P68:S68"/>
    <mergeCell ref="P42:S42"/>
    <mergeCell ref="A43:B44"/>
    <mergeCell ref="C43:V43"/>
    <mergeCell ref="A45:A48"/>
    <mergeCell ref="A49:A52"/>
    <mergeCell ref="A53:A56"/>
    <mergeCell ref="A61:B61"/>
    <mergeCell ref="A62:B62"/>
    <mergeCell ref="A65:B65"/>
    <mergeCell ref="A68:B68"/>
    <mergeCell ref="H68:K68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AB4" sqref="AB4"/>
    </sheetView>
  </sheetViews>
  <sheetFormatPr defaultRowHeight="10.5" x14ac:dyDescent="0.15"/>
  <cols>
    <col min="1" max="1" width="3.140625" style="9" customWidth="1"/>
    <col min="2" max="2" width="18.71093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35</v>
      </c>
      <c r="D2" s="12">
        <v>31</v>
      </c>
      <c r="E2" s="13"/>
      <c r="F2" s="13"/>
      <c r="G2" s="13"/>
      <c r="H2" s="13"/>
      <c r="I2" s="13"/>
      <c r="J2" s="13"/>
      <c r="P2" s="62">
        <v>43189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55.5" thickBot="1" x14ac:dyDescent="0.2">
      <c r="A4" s="65"/>
      <c r="B4" s="66"/>
      <c r="C4" s="16" t="s">
        <v>43</v>
      </c>
      <c r="D4" s="17" t="s">
        <v>32</v>
      </c>
      <c r="E4" s="18" t="s">
        <v>30</v>
      </c>
      <c r="F4" s="18" t="s">
        <v>31</v>
      </c>
      <c r="G4" s="18" t="s">
        <v>36</v>
      </c>
      <c r="H4" s="18" t="s">
        <v>38</v>
      </c>
      <c r="I4" s="19" t="s">
        <v>39</v>
      </c>
      <c r="J4" s="18" t="s">
        <v>33</v>
      </c>
      <c r="K4" s="18" t="s">
        <v>76</v>
      </c>
      <c r="L4" s="18" t="s">
        <v>75</v>
      </c>
      <c r="M4" s="18" t="s">
        <v>37</v>
      </c>
      <c r="N4" s="19" t="s">
        <v>48</v>
      </c>
      <c r="O4" s="18" t="s">
        <v>60</v>
      </c>
      <c r="P4" s="18" t="s">
        <v>40</v>
      </c>
      <c r="Q4" s="18" t="s">
        <v>65</v>
      </c>
      <c r="R4" s="18" t="s">
        <v>35</v>
      </c>
      <c r="S4" s="18" t="s">
        <v>29</v>
      </c>
      <c r="T4" s="18" t="s">
        <v>41</v>
      </c>
      <c r="U4" s="19" t="s">
        <v>74</v>
      </c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35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106</v>
      </c>
      <c r="C6" s="25"/>
      <c r="D6" s="25">
        <v>35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>
        <v>5</v>
      </c>
      <c r="T6" s="25"/>
      <c r="U6" s="25"/>
      <c r="V6" s="26"/>
      <c r="W6" s="26"/>
      <c r="X6" s="26"/>
      <c r="Y6" s="15"/>
    </row>
    <row r="7" spans="1:25" x14ac:dyDescent="0.15">
      <c r="A7" s="71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ht="21" x14ac:dyDescent="0.15">
      <c r="A10" s="71"/>
      <c r="B10" s="30" t="s">
        <v>130</v>
      </c>
      <c r="C10" s="25"/>
      <c r="D10" s="25"/>
      <c r="E10" s="25"/>
      <c r="F10" s="25"/>
      <c r="G10" s="25"/>
      <c r="H10" s="25"/>
      <c r="I10" s="25"/>
      <c r="J10" s="25">
        <v>10</v>
      </c>
      <c r="K10" s="25"/>
      <c r="L10" s="25">
        <v>90</v>
      </c>
      <c r="M10" s="25">
        <v>20</v>
      </c>
      <c r="N10" s="25">
        <v>25</v>
      </c>
      <c r="O10" s="25">
        <v>5</v>
      </c>
      <c r="P10" s="25"/>
      <c r="Q10" s="25"/>
      <c r="R10" s="25"/>
      <c r="S10" s="25">
        <v>8</v>
      </c>
      <c r="T10" s="25">
        <v>5</v>
      </c>
      <c r="U10" s="25"/>
      <c r="V10" s="26"/>
      <c r="W10" s="26"/>
      <c r="X10" s="26"/>
      <c r="Y10" s="15"/>
    </row>
    <row r="11" spans="1:25" x14ac:dyDescent="0.15">
      <c r="A11" s="71"/>
      <c r="B11" s="30" t="s">
        <v>74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v>20</v>
      </c>
      <c r="V11" s="26"/>
      <c r="W11" s="26"/>
      <c r="X11" s="26"/>
      <c r="Y11" s="15"/>
    </row>
    <row r="12" spans="1:25" ht="11.25" thickBot="1" x14ac:dyDescent="0.2">
      <c r="A12" s="72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131</v>
      </c>
      <c r="C13" s="22"/>
      <c r="D13" s="22"/>
      <c r="E13" s="22"/>
      <c r="F13" s="22"/>
      <c r="G13" s="22">
        <v>80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20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1"/>
      <c r="B14" s="24" t="s">
        <v>139</v>
      </c>
      <c r="C14" s="25"/>
      <c r="D14" s="25"/>
      <c r="E14" s="25"/>
      <c r="F14" s="25">
        <v>18</v>
      </c>
      <c r="G14" s="25"/>
      <c r="H14" s="25">
        <f>1/10</f>
        <v>0.1</v>
      </c>
      <c r="I14" s="25">
        <v>28</v>
      </c>
      <c r="J14" s="25"/>
      <c r="K14" s="25">
        <v>9</v>
      </c>
      <c r="L14" s="25"/>
      <c r="M14" s="25"/>
      <c r="N14" s="25"/>
      <c r="O14" s="25"/>
      <c r="P14" s="25"/>
      <c r="Q14" s="25"/>
      <c r="R14" s="25">
        <v>9</v>
      </c>
      <c r="S14" s="25">
        <v>7</v>
      </c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35</v>
      </c>
      <c r="B17" s="2" t="s">
        <v>20</v>
      </c>
      <c r="C17" s="31">
        <f>SUM(C5:C12)</f>
        <v>80</v>
      </c>
      <c r="D17" s="31">
        <f t="shared" ref="D17:X17" si="0">SUM(D5:D12)</f>
        <v>35</v>
      </c>
      <c r="E17" s="31">
        <f t="shared" si="0"/>
        <v>7</v>
      </c>
      <c r="F17" s="31">
        <f t="shared" si="0"/>
        <v>20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50</v>
      </c>
      <c r="K17" s="31">
        <f t="shared" si="0"/>
        <v>0</v>
      </c>
      <c r="L17" s="31">
        <f t="shared" si="0"/>
        <v>90</v>
      </c>
      <c r="M17" s="31">
        <f t="shared" si="0"/>
        <v>20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35</v>
      </c>
      <c r="R17" s="31">
        <f t="shared" si="0"/>
        <v>0</v>
      </c>
      <c r="S17" s="31">
        <f t="shared" si="0"/>
        <v>13</v>
      </c>
      <c r="T17" s="31">
        <f t="shared" si="0"/>
        <v>5</v>
      </c>
      <c r="U17" s="31">
        <f t="shared" si="0"/>
        <v>20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2.8</v>
      </c>
      <c r="D18" s="33">
        <f>+(A17*D17)/1000</f>
        <v>1.2250000000000001</v>
      </c>
      <c r="E18" s="33">
        <f>+(A17*E17)/1000</f>
        <v>0.245</v>
      </c>
      <c r="F18" s="33">
        <f>+(A17*F17)/1000</f>
        <v>0.7</v>
      </c>
      <c r="G18" s="33">
        <f>+(A17*G17)/1000</f>
        <v>0</v>
      </c>
      <c r="H18" s="33">
        <f>+(A17*H17)/1000</f>
        <v>0</v>
      </c>
      <c r="I18" s="33">
        <f>+(A17*I17)/1000</f>
        <v>0</v>
      </c>
      <c r="J18" s="33">
        <f>+(A17*J17)/1000</f>
        <v>1.75</v>
      </c>
      <c r="K18" s="33">
        <f>+(A17*K17)/1000</f>
        <v>0</v>
      </c>
      <c r="L18" s="33">
        <f>+(A17*L17)/1000</f>
        <v>3.15</v>
      </c>
      <c r="M18" s="33">
        <f>+(A17*M17)/1000</f>
        <v>0.7</v>
      </c>
      <c r="N18" s="33">
        <f>+(A17*N17)/1000</f>
        <v>0.875</v>
      </c>
      <c r="O18" s="33">
        <f>+(A17*O17)/1000</f>
        <v>0.17499999999999999</v>
      </c>
      <c r="P18" s="33">
        <f>+(A17*P17)/1000</f>
        <v>2.4500000000000002</v>
      </c>
      <c r="Q18" s="33">
        <f>+(A17*Q17)/1000</f>
        <v>1.2250000000000001</v>
      </c>
      <c r="R18" s="33">
        <f>+(A17*R17)/1000</f>
        <v>0</v>
      </c>
      <c r="S18" s="33">
        <f>+(A17*S17)/1000</f>
        <v>0.45500000000000002</v>
      </c>
      <c r="T18" s="33">
        <f>+(A17*T17)/1000</f>
        <v>0.17499999999999999</v>
      </c>
      <c r="U18" s="33">
        <f>+(A17*U17)/1000</f>
        <v>0.7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18</v>
      </c>
      <c r="G19" s="34">
        <f t="shared" si="1"/>
        <v>80</v>
      </c>
      <c r="H19" s="34">
        <f t="shared" si="1"/>
        <v>0.1</v>
      </c>
      <c r="I19" s="34">
        <f t="shared" si="1"/>
        <v>28</v>
      </c>
      <c r="J19" s="34">
        <f t="shared" si="1"/>
        <v>0</v>
      </c>
      <c r="K19" s="34">
        <f t="shared" si="1"/>
        <v>9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29</v>
      </c>
      <c r="S19" s="34">
        <f t="shared" si="1"/>
        <v>7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1.24</v>
      </c>
      <c r="D20" s="36">
        <f>+(A19*D19)/1000</f>
        <v>0</v>
      </c>
      <c r="E20" s="36">
        <f>+(A19*E19)/1000</f>
        <v>0</v>
      </c>
      <c r="F20" s="36">
        <f>+(A19*F19)/1000</f>
        <v>0.55800000000000005</v>
      </c>
      <c r="G20" s="36">
        <f>+(A19*G19)/1000</f>
        <v>2.48</v>
      </c>
      <c r="H20" s="36">
        <f>+(A19*H19)</f>
        <v>3.1</v>
      </c>
      <c r="I20" s="36">
        <f>+(A19*I19)/1000</f>
        <v>0.86799999999999999</v>
      </c>
      <c r="J20" s="36">
        <f>+(A19*J19)/1000</f>
        <v>0</v>
      </c>
      <c r="K20" s="36">
        <f>+(A19*K19)/1000</f>
        <v>0.27900000000000003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0.89900000000000002</v>
      </c>
      <c r="S20" s="36">
        <f>+(A19*S19)/1000</f>
        <v>0.217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4.04</v>
      </c>
      <c r="D21" s="38">
        <f t="shared" ref="D21:X21" si="2">+D20+D18</f>
        <v>1.2250000000000001</v>
      </c>
      <c r="E21" s="38">
        <f t="shared" si="2"/>
        <v>0.245</v>
      </c>
      <c r="F21" s="38">
        <f t="shared" si="2"/>
        <v>1.258</v>
      </c>
      <c r="G21" s="38">
        <f t="shared" si="2"/>
        <v>2.48</v>
      </c>
      <c r="H21" s="38">
        <f t="shared" si="2"/>
        <v>3.1</v>
      </c>
      <c r="I21" s="38">
        <f t="shared" si="2"/>
        <v>0.86799999999999999</v>
      </c>
      <c r="J21" s="38">
        <f t="shared" si="2"/>
        <v>1.75</v>
      </c>
      <c r="K21" s="38">
        <f t="shared" si="2"/>
        <v>0.27900000000000003</v>
      </c>
      <c r="L21" s="38">
        <f t="shared" si="2"/>
        <v>3.15</v>
      </c>
      <c r="M21" s="38">
        <f t="shared" si="2"/>
        <v>0.7</v>
      </c>
      <c r="N21" s="38">
        <f t="shared" si="2"/>
        <v>0.875</v>
      </c>
      <c r="O21" s="38">
        <f t="shared" si="2"/>
        <v>0.17499999999999999</v>
      </c>
      <c r="P21" s="38">
        <f t="shared" si="2"/>
        <v>2.4500000000000002</v>
      </c>
      <c r="Q21" s="38">
        <f t="shared" si="2"/>
        <v>1.2250000000000001</v>
      </c>
      <c r="R21" s="38">
        <f t="shared" si="2"/>
        <v>0.89900000000000002</v>
      </c>
      <c r="S21" s="38">
        <f t="shared" si="2"/>
        <v>0.67200000000000004</v>
      </c>
      <c r="T21" s="38">
        <f t="shared" si="2"/>
        <v>0.17499999999999999</v>
      </c>
      <c r="U21" s="38">
        <f t="shared" si="2"/>
        <v>0.7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248</v>
      </c>
      <c r="D22" s="40">
        <v>408</v>
      </c>
      <c r="E22" s="40">
        <v>1584</v>
      </c>
      <c r="F22" s="40">
        <v>360</v>
      </c>
      <c r="G22" s="40">
        <v>264</v>
      </c>
      <c r="H22" s="40">
        <v>59</v>
      </c>
      <c r="I22" s="40">
        <v>198</v>
      </c>
      <c r="J22" s="40">
        <v>219</v>
      </c>
      <c r="K22" s="40">
        <v>1200</v>
      </c>
      <c r="L22" s="40">
        <v>1240</v>
      </c>
      <c r="M22" s="40">
        <v>240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4320</v>
      </c>
      <c r="T22" s="40">
        <v>145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35</v>
      </c>
      <c r="B23" s="8" t="s">
        <v>10</v>
      </c>
      <c r="C23" s="42">
        <f>SUM(C18*C22)</f>
        <v>694.4</v>
      </c>
      <c r="D23" s="42">
        <f>SUM(D18*D22)</f>
        <v>499.8</v>
      </c>
      <c r="E23" s="42">
        <f t="shared" ref="E23:X23" si="3">SUM(E18*E22)</f>
        <v>388.08</v>
      </c>
      <c r="F23" s="42">
        <f t="shared" si="3"/>
        <v>251.99999999999997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383.25</v>
      </c>
      <c r="K23" s="42">
        <f t="shared" si="3"/>
        <v>0</v>
      </c>
      <c r="L23" s="42">
        <f t="shared" si="3"/>
        <v>3906</v>
      </c>
      <c r="M23" s="42">
        <f t="shared" si="3"/>
        <v>168</v>
      </c>
      <c r="N23" s="42">
        <f t="shared" si="3"/>
        <v>146.125</v>
      </c>
      <c r="O23" s="42">
        <f t="shared" si="3"/>
        <v>37.799999999999997</v>
      </c>
      <c r="P23" s="42">
        <f t="shared" si="3"/>
        <v>485.1</v>
      </c>
      <c r="Q23" s="42">
        <f t="shared" si="3"/>
        <v>622.30000000000007</v>
      </c>
      <c r="R23" s="42">
        <f t="shared" si="3"/>
        <v>0</v>
      </c>
      <c r="S23" s="42">
        <f t="shared" si="3"/>
        <v>1965.6000000000001</v>
      </c>
      <c r="T23" s="42">
        <f t="shared" si="3"/>
        <v>25.375</v>
      </c>
      <c r="U23" s="42">
        <f t="shared" si="3"/>
        <v>1351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10924.83</v>
      </c>
    </row>
    <row r="24" spans="1:25" x14ac:dyDescent="0.15">
      <c r="A24" s="7">
        <f>SUM(A19)</f>
        <v>31</v>
      </c>
      <c r="B24" s="8" t="s">
        <v>10</v>
      </c>
      <c r="C24" s="42">
        <f>SUM(C20*C22)</f>
        <v>307.52</v>
      </c>
      <c r="D24" s="42">
        <f>SUM(D20*D22)</f>
        <v>0</v>
      </c>
      <c r="E24" s="42">
        <f t="shared" ref="E24:X24" si="4">SUM(E20*E22)</f>
        <v>0</v>
      </c>
      <c r="F24" s="42">
        <f t="shared" si="4"/>
        <v>200.88000000000002</v>
      </c>
      <c r="G24" s="42">
        <f t="shared" si="4"/>
        <v>654.72</v>
      </c>
      <c r="H24" s="42">
        <f t="shared" si="4"/>
        <v>182.9</v>
      </c>
      <c r="I24" s="42">
        <f t="shared" si="4"/>
        <v>171.864</v>
      </c>
      <c r="J24" s="42">
        <f t="shared" si="4"/>
        <v>0</v>
      </c>
      <c r="K24" s="42">
        <f t="shared" si="4"/>
        <v>334.8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641.88599999999997</v>
      </c>
      <c r="S24" s="42">
        <f t="shared" si="4"/>
        <v>937.43999999999994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3432.0099999999998</v>
      </c>
    </row>
    <row r="25" spans="1:25" x14ac:dyDescent="0.15">
      <c r="A25" s="76" t="s">
        <v>11</v>
      </c>
      <c r="B25" s="77"/>
      <c r="C25" s="44">
        <f>SUM(C23:C24)</f>
        <v>1001.92</v>
      </c>
      <c r="D25" s="44">
        <f t="shared" ref="D25:X25" si="5">+D21*D22</f>
        <v>499.8</v>
      </c>
      <c r="E25" s="44">
        <f t="shared" si="5"/>
        <v>388.08</v>
      </c>
      <c r="F25" s="44">
        <f t="shared" si="5"/>
        <v>452.88</v>
      </c>
      <c r="G25" s="44">
        <f t="shared" si="5"/>
        <v>654.72</v>
      </c>
      <c r="H25" s="44">
        <f t="shared" si="5"/>
        <v>182.9</v>
      </c>
      <c r="I25" s="44">
        <f t="shared" si="5"/>
        <v>171.864</v>
      </c>
      <c r="J25" s="44">
        <f t="shared" si="5"/>
        <v>383.25</v>
      </c>
      <c r="K25" s="44">
        <f t="shared" si="5"/>
        <v>334.8</v>
      </c>
      <c r="L25" s="44">
        <f t="shared" si="5"/>
        <v>3906</v>
      </c>
      <c r="M25" s="44">
        <f t="shared" si="5"/>
        <v>168</v>
      </c>
      <c r="N25" s="44">
        <f t="shared" si="5"/>
        <v>146.125</v>
      </c>
      <c r="O25" s="44">
        <f t="shared" si="5"/>
        <v>37.799999999999997</v>
      </c>
      <c r="P25" s="44">
        <f t="shared" si="5"/>
        <v>485.1</v>
      </c>
      <c r="Q25" s="44">
        <f t="shared" si="5"/>
        <v>622.30000000000007</v>
      </c>
      <c r="R25" s="44">
        <f t="shared" si="5"/>
        <v>641.88599999999997</v>
      </c>
      <c r="S25" s="44">
        <f t="shared" si="5"/>
        <v>2903.04</v>
      </c>
      <c r="T25" s="44">
        <f t="shared" si="5"/>
        <v>25.375</v>
      </c>
      <c r="U25" s="44">
        <f t="shared" si="5"/>
        <v>1351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14356.84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31" spans="1:25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10"/>
      <c r="M31" s="79" t="s">
        <v>1</v>
      </c>
      <c r="N31" s="79"/>
      <c r="O31" s="79"/>
      <c r="P31" s="79"/>
      <c r="Q31" s="79"/>
      <c r="R31" s="79" t="s">
        <v>15</v>
      </c>
      <c r="S31" s="79"/>
      <c r="T31" s="79"/>
      <c r="U31" s="79"/>
      <c r="V31" s="7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2"/>
      <c r="Q32" s="62"/>
      <c r="R32" s="62"/>
      <c r="S32" s="62"/>
      <c r="T32" s="13"/>
      <c r="U32" s="13"/>
      <c r="V32" s="13"/>
    </row>
    <row r="33" spans="1:25" x14ac:dyDescent="0.15">
      <c r="A33" s="63"/>
      <c r="B33" s="64"/>
      <c r="C33" s="67" t="s">
        <v>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14"/>
      <c r="X33" s="14"/>
      <c r="Y33" s="15"/>
    </row>
    <row r="34" spans="1:25" ht="11.25" thickBot="1" x14ac:dyDescent="0.2">
      <c r="A34" s="65"/>
      <c r="B34" s="6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0" t="s">
        <v>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1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1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2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0" t="s">
        <v>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1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1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2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0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1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1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4" t="s">
        <v>8</v>
      </c>
      <c r="B51" s="75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7" t="s">
        <v>9</v>
      </c>
      <c r="B52" s="69"/>
      <c r="C52" s="40">
        <v>264</v>
      </c>
      <c r="D52" s="40">
        <v>578</v>
      </c>
      <c r="E52" s="40">
        <v>1391</v>
      </c>
      <c r="F52" s="40">
        <v>728</v>
      </c>
      <c r="G52" s="40">
        <v>137</v>
      </c>
      <c r="H52" s="40">
        <v>132</v>
      </c>
      <c r="I52" s="40">
        <v>132</v>
      </c>
      <c r="J52" s="40">
        <v>347</v>
      </c>
      <c r="K52" s="40">
        <v>828</v>
      </c>
      <c r="L52" s="40">
        <v>494</v>
      </c>
      <c r="M52" s="40">
        <v>526</v>
      </c>
      <c r="N52" s="40">
        <v>153</v>
      </c>
      <c r="O52" s="40">
        <v>1190</v>
      </c>
      <c r="P52" s="40">
        <v>2352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6" t="s">
        <v>11</v>
      </c>
      <c r="B55" s="77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1" t="s">
        <v>12</v>
      </c>
      <c r="B58" s="61"/>
      <c r="C58" s="50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A46" workbookViewId="0">
      <selection activeCell="S50" sqref="S50"/>
    </sheetView>
  </sheetViews>
  <sheetFormatPr defaultRowHeight="10.5" x14ac:dyDescent="0.15"/>
  <cols>
    <col min="1" max="1" width="3.140625" style="9" customWidth="1"/>
    <col min="2" max="2" width="17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6" width="9.140625" style="9" customWidth="1"/>
    <col min="27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53</v>
      </c>
      <c r="D2" s="12">
        <v>46</v>
      </c>
      <c r="E2" s="13"/>
      <c r="F2" s="13"/>
      <c r="G2" s="13"/>
      <c r="H2" s="13"/>
      <c r="I2" s="13"/>
      <c r="J2" s="13"/>
      <c r="P2" s="62">
        <v>43179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58.5" thickBot="1" x14ac:dyDescent="0.2">
      <c r="A4" s="65"/>
      <c r="B4" s="66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34</v>
      </c>
      <c r="K4" s="18" t="s">
        <v>35</v>
      </c>
      <c r="L4" s="18" t="s">
        <v>51</v>
      </c>
      <c r="M4" s="18" t="s">
        <v>48</v>
      </c>
      <c r="N4" s="19" t="s">
        <v>49</v>
      </c>
      <c r="O4" s="18" t="s">
        <v>60</v>
      </c>
      <c r="P4" s="18" t="s">
        <v>39</v>
      </c>
      <c r="Q4" s="18" t="s">
        <v>50</v>
      </c>
      <c r="R4" s="18" t="s">
        <v>40</v>
      </c>
      <c r="S4" s="18" t="s">
        <v>83</v>
      </c>
      <c r="T4" s="18" t="s">
        <v>41</v>
      </c>
      <c r="U4" s="19" t="s">
        <v>36</v>
      </c>
      <c r="V4" s="20" t="s">
        <v>74</v>
      </c>
      <c r="W4" s="17"/>
      <c r="X4" s="17"/>
      <c r="Y4" s="15"/>
    </row>
    <row r="5" spans="1:25" ht="11.25" customHeight="1" x14ac:dyDescent="0.15">
      <c r="A5" s="70" t="s">
        <v>5</v>
      </c>
      <c r="B5" s="21" t="s">
        <v>57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120</v>
      </c>
      <c r="C6" s="25"/>
      <c r="D6" s="25">
        <v>5</v>
      </c>
      <c r="E6" s="25"/>
      <c r="F6" s="25"/>
      <c r="G6" s="25">
        <v>0.1</v>
      </c>
      <c r="H6" s="25">
        <v>18</v>
      </c>
      <c r="I6" s="25"/>
      <c r="J6" s="25"/>
      <c r="K6" s="25"/>
      <c r="L6" s="25"/>
      <c r="M6" s="25"/>
      <c r="N6" s="25"/>
      <c r="O6" s="25"/>
      <c r="P6" s="25">
        <v>28</v>
      </c>
      <c r="Q6" s="25"/>
      <c r="R6" s="25"/>
      <c r="S6" s="25"/>
      <c r="T6" s="25"/>
      <c r="U6" s="25">
        <v>25</v>
      </c>
      <c r="V6" s="26"/>
      <c r="W6" s="26"/>
      <c r="X6" s="26"/>
      <c r="Y6" s="15"/>
    </row>
    <row r="7" spans="1:25" x14ac:dyDescent="0.15">
      <c r="A7" s="71"/>
      <c r="B7" s="24" t="s">
        <v>119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33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1"/>
      <c r="B10" s="30" t="s">
        <v>58</v>
      </c>
      <c r="C10" s="25"/>
      <c r="D10" s="25"/>
      <c r="E10" s="25"/>
      <c r="F10" s="25"/>
      <c r="G10" s="25"/>
      <c r="H10" s="25"/>
      <c r="I10" s="25"/>
      <c r="J10" s="25"/>
      <c r="K10" s="25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1"/>
      <c r="B11" s="30" t="s">
        <v>59</v>
      </c>
      <c r="C11" s="25"/>
      <c r="D11" s="25"/>
      <c r="E11" s="25">
        <v>8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2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46</v>
      </c>
      <c r="C13" s="22"/>
      <c r="D13" s="22"/>
      <c r="E13" s="22"/>
      <c r="F13" s="22"/>
      <c r="G13" s="22"/>
      <c r="H13" s="22"/>
      <c r="I13" s="22"/>
      <c r="J13" s="22"/>
      <c r="K13" s="22">
        <v>15</v>
      </c>
      <c r="L13" s="22"/>
      <c r="M13" s="22"/>
      <c r="N13" s="22"/>
      <c r="O13" s="22"/>
      <c r="P13" s="22"/>
      <c r="Q13" s="22"/>
      <c r="R13" s="22"/>
      <c r="S13" s="22"/>
      <c r="T13" s="22"/>
      <c r="U13" s="22">
        <v>50</v>
      </c>
      <c r="V13" s="23"/>
      <c r="W13" s="23"/>
      <c r="X13" s="23"/>
      <c r="Y13" s="15"/>
    </row>
    <row r="14" spans="1:25" x14ac:dyDescent="0.15">
      <c r="A14" s="71"/>
      <c r="B14" s="24" t="s">
        <v>112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94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 t="s">
        <v>74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v>20</v>
      </c>
      <c r="W16" s="29"/>
      <c r="X16" s="29"/>
      <c r="Y16" s="15"/>
    </row>
    <row r="17" spans="1:25" ht="11.25" thickBot="1" x14ac:dyDescent="0.2">
      <c r="A17" s="1">
        <f>SUM(C2)</f>
        <v>53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8</v>
      </c>
      <c r="F17" s="31">
        <f t="shared" si="0"/>
        <v>7</v>
      </c>
      <c r="G17" s="31">
        <f t="shared" si="0"/>
        <v>0.1</v>
      </c>
      <c r="H17" s="31">
        <f t="shared" si="0"/>
        <v>38</v>
      </c>
      <c r="I17" s="31">
        <f t="shared" si="0"/>
        <v>60</v>
      </c>
      <c r="J17" s="31">
        <f t="shared" si="0"/>
        <v>20</v>
      </c>
      <c r="K17" s="31">
        <f t="shared" si="0"/>
        <v>15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31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25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4.24</v>
      </c>
      <c r="D18" s="33">
        <f>+(A17*D17)/1000</f>
        <v>0.26500000000000001</v>
      </c>
      <c r="E18" s="33">
        <f>+(A17*E17)/1000</f>
        <v>0.42399999999999999</v>
      </c>
      <c r="F18" s="33">
        <f>+(A17*F17)/1000</f>
        <v>0.371</v>
      </c>
      <c r="G18" s="33">
        <f>+(A17*G17)</f>
        <v>5.3000000000000007</v>
      </c>
      <c r="H18" s="33">
        <f>+(A17*H17)/1000</f>
        <v>2.0139999999999998</v>
      </c>
      <c r="I18" s="33">
        <f>+(A17*I17)/1000</f>
        <v>3.18</v>
      </c>
      <c r="J18" s="33">
        <f>+(A17*J17)/1000</f>
        <v>1.06</v>
      </c>
      <c r="K18" s="33">
        <f>+(A17*K17)/1000</f>
        <v>0.79500000000000004</v>
      </c>
      <c r="L18" s="33">
        <f>+(A17*L17)/1000</f>
        <v>2.12</v>
      </c>
      <c r="M18" s="33">
        <f>+(A17*M17)/1000</f>
        <v>1.325</v>
      </c>
      <c r="N18" s="33">
        <f>+(A17*N17)/1000</f>
        <v>2.3849999999999998</v>
      </c>
      <c r="O18" s="33">
        <f>+(A17*O17)/1000</f>
        <v>0.26500000000000001</v>
      </c>
      <c r="P18" s="33">
        <f>+(A17*P17)/1000</f>
        <v>1.643</v>
      </c>
      <c r="Q18" s="33">
        <f>+(A17*Q17)/1000</f>
        <v>0</v>
      </c>
      <c r="R18" s="33">
        <f>+(A17*R17)/1000</f>
        <v>3.71</v>
      </c>
      <c r="S18" s="33">
        <f>+(A17*S17)/1000</f>
        <v>3.71</v>
      </c>
      <c r="T18" s="33">
        <f>+(A17*T17)/1000</f>
        <v>0.26500000000000001</v>
      </c>
      <c r="U18" s="33">
        <f>+(A17*U17)/1000</f>
        <v>1.325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46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50</v>
      </c>
      <c r="V19" s="34">
        <f t="shared" si="1"/>
        <v>20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1.84</v>
      </c>
      <c r="D20" s="36">
        <f>+(A19*D19)/1000</f>
        <v>0.69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0.69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2.2999999999999998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2.2999999999999998</v>
      </c>
      <c r="V20" s="36">
        <f>+(A19*V19)/1000</f>
        <v>0.92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6.08</v>
      </c>
      <c r="D21" s="38">
        <f t="shared" ref="D21:X21" si="2">+D20+D18</f>
        <v>0.95499999999999996</v>
      </c>
      <c r="E21" s="38">
        <f t="shared" si="2"/>
        <v>0.42399999999999999</v>
      </c>
      <c r="F21" s="38">
        <f t="shared" si="2"/>
        <v>0.371</v>
      </c>
      <c r="G21" s="38">
        <f t="shared" si="2"/>
        <v>5.3000000000000007</v>
      </c>
      <c r="H21" s="38">
        <f t="shared" si="2"/>
        <v>2.0139999999999998</v>
      </c>
      <c r="I21" s="38">
        <f t="shared" si="2"/>
        <v>3.18</v>
      </c>
      <c r="J21" s="38">
        <f t="shared" si="2"/>
        <v>1.06</v>
      </c>
      <c r="K21" s="38">
        <f t="shared" si="2"/>
        <v>1.4849999999999999</v>
      </c>
      <c r="L21" s="38">
        <f t="shared" si="2"/>
        <v>2.12</v>
      </c>
      <c r="M21" s="38">
        <f t="shared" si="2"/>
        <v>1.325</v>
      </c>
      <c r="N21" s="38">
        <f t="shared" si="2"/>
        <v>2.3849999999999998</v>
      </c>
      <c r="O21" s="38">
        <f t="shared" si="2"/>
        <v>0.26500000000000001</v>
      </c>
      <c r="P21" s="38">
        <f t="shared" si="2"/>
        <v>1.643</v>
      </c>
      <c r="Q21" s="38">
        <f t="shared" si="2"/>
        <v>2.2999999999999998</v>
      </c>
      <c r="R21" s="38">
        <f t="shared" si="2"/>
        <v>3.71</v>
      </c>
      <c r="S21" s="38">
        <f t="shared" si="2"/>
        <v>3.71</v>
      </c>
      <c r="T21" s="38">
        <f t="shared" si="2"/>
        <v>0.26500000000000001</v>
      </c>
      <c r="U21" s="38">
        <f t="shared" si="2"/>
        <v>3.625</v>
      </c>
      <c r="V21" s="38">
        <f t="shared" si="2"/>
        <v>0.92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248</v>
      </c>
      <c r="D22" s="40">
        <v>574</v>
      </c>
      <c r="E22" s="40">
        <v>4320</v>
      </c>
      <c r="F22" s="40">
        <v>1584</v>
      </c>
      <c r="G22" s="40">
        <v>29</v>
      </c>
      <c r="H22" s="40">
        <v>360</v>
      </c>
      <c r="I22" s="40">
        <v>219</v>
      </c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293</v>
      </c>
      <c r="R22" s="40">
        <v>198</v>
      </c>
      <c r="S22" s="40">
        <v>508</v>
      </c>
      <c r="T22" s="40">
        <v>145</v>
      </c>
      <c r="U22" s="40">
        <v>264</v>
      </c>
      <c r="V22" s="40">
        <v>1930</v>
      </c>
      <c r="W22" s="41"/>
      <c r="X22" s="41"/>
      <c r="Y22" s="15"/>
    </row>
    <row r="23" spans="1:25" x14ac:dyDescent="0.15">
      <c r="A23" s="7">
        <f>SUM(A17)</f>
        <v>53</v>
      </c>
      <c r="B23" s="8" t="s">
        <v>10</v>
      </c>
      <c r="C23" s="42">
        <f>SUM(C18*C22)</f>
        <v>1051.52</v>
      </c>
      <c r="D23" s="42">
        <f>SUM(D18*D22)</f>
        <v>152.11000000000001</v>
      </c>
      <c r="E23" s="42">
        <f t="shared" ref="E23:X23" si="3">SUM(E18*E22)</f>
        <v>1831.6799999999998</v>
      </c>
      <c r="F23" s="42">
        <f t="shared" si="3"/>
        <v>587.66399999999999</v>
      </c>
      <c r="G23" s="42">
        <f t="shared" si="3"/>
        <v>153.70000000000002</v>
      </c>
      <c r="H23" s="42">
        <f t="shared" si="3"/>
        <v>725.04</v>
      </c>
      <c r="I23" s="42">
        <f t="shared" si="3"/>
        <v>696.42000000000007</v>
      </c>
      <c r="J23" s="42">
        <f t="shared" si="3"/>
        <v>150.52000000000001</v>
      </c>
      <c r="K23" s="42">
        <f t="shared" si="3"/>
        <v>567.63</v>
      </c>
      <c r="L23" s="42">
        <f t="shared" si="3"/>
        <v>237.44</v>
      </c>
      <c r="M23" s="42">
        <f t="shared" si="3"/>
        <v>221.27500000000001</v>
      </c>
      <c r="N23" s="42">
        <f t="shared" si="3"/>
        <v>6854.49</v>
      </c>
      <c r="O23" s="42">
        <f t="shared" si="3"/>
        <v>57.24</v>
      </c>
      <c r="P23" s="42">
        <f t="shared" si="3"/>
        <v>325.31400000000002</v>
      </c>
      <c r="Q23" s="42">
        <f t="shared" si="3"/>
        <v>0</v>
      </c>
      <c r="R23" s="42">
        <f t="shared" si="3"/>
        <v>734.58</v>
      </c>
      <c r="S23" s="42">
        <f t="shared" si="3"/>
        <v>1884.68</v>
      </c>
      <c r="T23" s="42">
        <f t="shared" si="3"/>
        <v>38.425000000000004</v>
      </c>
      <c r="U23" s="42">
        <f t="shared" si="3"/>
        <v>349.8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16619.527999999998</v>
      </c>
    </row>
    <row r="24" spans="1:25" x14ac:dyDescent="0.15">
      <c r="A24" s="7">
        <f>SUM(A19)</f>
        <v>46</v>
      </c>
      <c r="B24" s="8" t="s">
        <v>10</v>
      </c>
      <c r="C24" s="42">
        <f>SUM(C20*C22)</f>
        <v>456.32</v>
      </c>
      <c r="D24" s="42">
        <f>SUM(D20*D22)</f>
        <v>396.05999999999995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492.65999999999997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673.9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607.19999999999993</v>
      </c>
      <c r="V24" s="42">
        <f t="shared" si="4"/>
        <v>1775.6000000000001</v>
      </c>
      <c r="W24" s="42">
        <f t="shared" si="4"/>
        <v>0</v>
      </c>
      <c r="X24" s="42">
        <f t="shared" si="4"/>
        <v>0</v>
      </c>
      <c r="Y24" s="43">
        <f>SUM(C24:X24)</f>
        <v>4401.74</v>
      </c>
    </row>
    <row r="25" spans="1:25" x14ac:dyDescent="0.15">
      <c r="A25" s="76" t="s">
        <v>11</v>
      </c>
      <c r="B25" s="77"/>
      <c r="C25" s="44">
        <f>SUM(C23:C24)</f>
        <v>1507.84</v>
      </c>
      <c r="D25" s="44">
        <f t="shared" ref="D25:X25" si="5">+D21*D22</f>
        <v>548.16999999999996</v>
      </c>
      <c r="E25" s="44">
        <f t="shared" si="5"/>
        <v>1831.6799999999998</v>
      </c>
      <c r="F25" s="44">
        <f t="shared" si="5"/>
        <v>587.66399999999999</v>
      </c>
      <c r="G25" s="44">
        <f t="shared" si="5"/>
        <v>153.70000000000002</v>
      </c>
      <c r="H25" s="44">
        <f t="shared" si="5"/>
        <v>725.04</v>
      </c>
      <c r="I25" s="44">
        <f t="shared" si="5"/>
        <v>696.42000000000007</v>
      </c>
      <c r="J25" s="44">
        <f t="shared" si="5"/>
        <v>150.52000000000001</v>
      </c>
      <c r="K25" s="44">
        <f t="shared" si="5"/>
        <v>1060.29</v>
      </c>
      <c r="L25" s="44">
        <f t="shared" si="5"/>
        <v>237.44</v>
      </c>
      <c r="M25" s="44">
        <f t="shared" si="5"/>
        <v>221.27500000000001</v>
      </c>
      <c r="N25" s="44">
        <f t="shared" si="5"/>
        <v>6854.49</v>
      </c>
      <c r="O25" s="44">
        <f t="shared" si="5"/>
        <v>57.24</v>
      </c>
      <c r="P25" s="44">
        <f t="shared" si="5"/>
        <v>325.31400000000002</v>
      </c>
      <c r="Q25" s="44">
        <f t="shared" si="5"/>
        <v>673.9</v>
      </c>
      <c r="R25" s="44">
        <f t="shared" si="5"/>
        <v>734.58</v>
      </c>
      <c r="S25" s="44">
        <f t="shared" si="5"/>
        <v>1884.68</v>
      </c>
      <c r="T25" s="44">
        <f t="shared" si="5"/>
        <v>38.425000000000004</v>
      </c>
      <c r="U25" s="44">
        <f t="shared" si="5"/>
        <v>957</v>
      </c>
      <c r="V25" s="44">
        <f t="shared" si="5"/>
        <v>1775.6000000000001</v>
      </c>
      <c r="W25" s="45">
        <f t="shared" si="5"/>
        <v>0</v>
      </c>
      <c r="X25" s="45">
        <f t="shared" si="5"/>
        <v>0</v>
      </c>
      <c r="Y25" s="43">
        <f>SUM(C25:X25)</f>
        <v>21021.267999999996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29" spans="1:25" x14ac:dyDescent="0.15">
      <c r="A29" s="59"/>
      <c r="B29" s="59"/>
      <c r="C29" s="50"/>
      <c r="H29" s="59"/>
      <c r="I29" s="59"/>
      <c r="J29" s="59"/>
      <c r="K29" s="59"/>
      <c r="P29" s="59"/>
      <c r="Q29" s="59"/>
      <c r="R29" s="59"/>
      <c r="S29" s="59"/>
    </row>
    <row r="30" spans="1:25" x14ac:dyDescent="0.15">
      <c r="A30" s="59"/>
      <c r="B30" s="59"/>
      <c r="C30" s="50"/>
      <c r="H30" s="59"/>
      <c r="I30" s="59"/>
      <c r="J30" s="59"/>
      <c r="K30" s="59"/>
      <c r="P30" s="59"/>
      <c r="Q30" s="59"/>
      <c r="R30" s="59"/>
      <c r="S30" s="59"/>
    </row>
    <row r="31" spans="1:25" x14ac:dyDescent="0.15">
      <c r="A31" s="59"/>
      <c r="B31" s="59"/>
      <c r="C31" s="50"/>
      <c r="H31" s="59"/>
      <c r="I31" s="59"/>
      <c r="J31" s="59"/>
      <c r="K31" s="59"/>
      <c r="P31" s="59"/>
      <c r="Q31" s="59"/>
      <c r="R31" s="59"/>
      <c r="S31" s="59"/>
    </row>
    <row r="32" spans="1:25" x14ac:dyDescent="0.15">
      <c r="A32" s="59"/>
      <c r="B32" s="59"/>
      <c r="C32" s="50"/>
      <c r="H32" s="59"/>
      <c r="I32" s="59"/>
      <c r="J32" s="59"/>
      <c r="K32" s="59"/>
      <c r="P32" s="59"/>
      <c r="Q32" s="59"/>
      <c r="R32" s="59"/>
      <c r="S32" s="59"/>
    </row>
    <row r="33" spans="1:25" x14ac:dyDescent="0.15">
      <c r="A33" s="59"/>
      <c r="B33" s="59"/>
      <c r="C33" s="50"/>
      <c r="H33" s="59"/>
      <c r="I33" s="59"/>
      <c r="J33" s="59"/>
      <c r="K33" s="59"/>
      <c r="P33" s="59"/>
      <c r="Q33" s="59"/>
      <c r="R33" s="59"/>
      <c r="S33" s="59"/>
    </row>
    <row r="34" spans="1:25" x14ac:dyDescent="0.15">
      <c r="A34" s="59"/>
      <c r="B34" s="59"/>
      <c r="C34" s="50"/>
      <c r="H34" s="59"/>
      <c r="I34" s="59"/>
      <c r="J34" s="59"/>
      <c r="K34" s="59"/>
      <c r="P34" s="59"/>
      <c r="Q34" s="59"/>
      <c r="R34" s="59"/>
      <c r="S34" s="59"/>
    </row>
    <row r="35" spans="1:25" x14ac:dyDescent="0.15">
      <c r="A35" s="59"/>
      <c r="B35" s="59"/>
      <c r="C35" s="50"/>
      <c r="H35" s="59"/>
      <c r="I35" s="59"/>
      <c r="J35" s="59"/>
      <c r="K35" s="59"/>
      <c r="P35" s="59"/>
      <c r="Q35" s="59"/>
      <c r="R35" s="59"/>
      <c r="S35" s="59"/>
    </row>
    <row r="36" spans="1:25" x14ac:dyDescent="0.15">
      <c r="A36" s="59"/>
      <c r="B36" s="59"/>
      <c r="C36" s="50"/>
      <c r="H36" s="59"/>
      <c r="I36" s="59"/>
      <c r="J36" s="59"/>
      <c r="K36" s="59"/>
      <c r="P36" s="59"/>
      <c r="Q36" s="59"/>
      <c r="R36" s="59"/>
      <c r="S36" s="59"/>
    </row>
    <row r="37" spans="1:25" x14ac:dyDescent="0.15">
      <c r="A37" s="59"/>
      <c r="B37" s="59"/>
      <c r="C37" s="50"/>
      <c r="H37" s="59"/>
      <c r="I37" s="59"/>
      <c r="J37" s="59"/>
      <c r="K37" s="59"/>
      <c r="P37" s="59"/>
      <c r="Q37" s="59"/>
      <c r="R37" s="59"/>
      <c r="S37" s="59"/>
    </row>
    <row r="38" spans="1:25" x14ac:dyDescent="0.15">
      <c r="A38" s="59"/>
      <c r="B38" s="59"/>
      <c r="C38" s="50"/>
      <c r="H38" s="59"/>
      <c r="I38" s="59"/>
      <c r="J38" s="59"/>
      <c r="K38" s="59"/>
      <c r="P38" s="59"/>
      <c r="Q38" s="59"/>
      <c r="R38" s="59"/>
      <c r="S38" s="59"/>
    </row>
    <row r="39" spans="1:25" x14ac:dyDescent="0.15">
      <c r="A39" s="59"/>
      <c r="B39" s="59"/>
      <c r="C39" s="50"/>
      <c r="H39" s="59"/>
      <c r="I39" s="59"/>
      <c r="J39" s="59"/>
      <c r="K39" s="59"/>
      <c r="P39" s="59"/>
      <c r="Q39" s="59"/>
      <c r="R39" s="59"/>
      <c r="S39" s="59"/>
    </row>
    <row r="40" spans="1:25" x14ac:dyDescent="0.15">
      <c r="A40" s="59"/>
      <c r="B40" s="59"/>
      <c r="C40" s="50"/>
      <c r="H40" s="59"/>
      <c r="I40" s="59"/>
      <c r="J40" s="59"/>
      <c r="K40" s="59"/>
      <c r="P40" s="59"/>
      <c r="Q40" s="59"/>
      <c r="R40" s="59"/>
      <c r="S40" s="59"/>
    </row>
    <row r="41" spans="1:25" x14ac:dyDescent="0.15">
      <c r="A41" s="59"/>
      <c r="B41" s="59"/>
      <c r="C41" s="50"/>
      <c r="H41" s="59"/>
      <c r="I41" s="59"/>
      <c r="J41" s="59"/>
      <c r="K41" s="59"/>
      <c r="P41" s="59"/>
      <c r="Q41" s="59"/>
      <c r="R41" s="59"/>
      <c r="S41" s="59"/>
    </row>
    <row r="42" spans="1:25" x14ac:dyDescent="0.15">
      <c r="A42" s="59"/>
      <c r="B42" s="59"/>
      <c r="C42" s="50"/>
      <c r="H42" s="59"/>
      <c r="I42" s="59"/>
      <c r="J42" s="59"/>
      <c r="K42" s="59"/>
      <c r="P42" s="59"/>
      <c r="Q42" s="59"/>
      <c r="R42" s="59"/>
      <c r="S42" s="59"/>
    </row>
    <row r="43" spans="1:25" x14ac:dyDescent="0.15">
      <c r="A43" s="59"/>
      <c r="B43" s="59"/>
      <c r="C43" s="50"/>
      <c r="H43" s="59"/>
      <c r="I43" s="59"/>
      <c r="J43" s="59"/>
      <c r="K43" s="59"/>
      <c r="P43" s="59"/>
      <c r="Q43" s="59"/>
      <c r="R43" s="59"/>
      <c r="S43" s="59"/>
    </row>
    <row r="46" spans="1:25" x14ac:dyDescent="0.15">
      <c r="B46" s="78" t="s">
        <v>0</v>
      </c>
      <c r="C46" s="78"/>
      <c r="D46" s="78"/>
      <c r="E46" s="78"/>
      <c r="F46" s="78"/>
      <c r="G46" s="78"/>
      <c r="H46" s="78"/>
      <c r="I46" s="78"/>
      <c r="J46" s="78"/>
      <c r="L46" s="10"/>
      <c r="M46" s="79" t="s">
        <v>1</v>
      </c>
      <c r="N46" s="79"/>
      <c r="O46" s="79"/>
      <c r="P46" s="79"/>
      <c r="Q46" s="79"/>
      <c r="R46" s="79" t="s">
        <v>15</v>
      </c>
      <c r="S46" s="79"/>
      <c r="T46" s="79"/>
      <c r="U46" s="79"/>
      <c r="V46" s="79"/>
    </row>
    <row r="47" spans="1:25" x14ac:dyDescent="0.15">
      <c r="B47" s="11" t="s">
        <v>3</v>
      </c>
      <c r="C47" s="12">
        <v>86</v>
      </c>
      <c r="D47" s="12">
        <v>86</v>
      </c>
      <c r="E47" s="13"/>
      <c r="F47" s="13"/>
      <c r="G47" s="13"/>
      <c r="H47" s="13"/>
      <c r="I47" s="13"/>
      <c r="J47" s="13"/>
      <c r="P47" s="62">
        <v>43179</v>
      </c>
      <c r="Q47" s="62"/>
      <c r="R47" s="62"/>
      <c r="S47" s="62"/>
      <c r="T47" s="13"/>
      <c r="U47" s="13"/>
      <c r="V47" s="13"/>
    </row>
    <row r="48" spans="1:25" x14ac:dyDescent="0.15">
      <c r="A48" s="63"/>
      <c r="B48" s="64"/>
      <c r="C48" s="67" t="s">
        <v>4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9"/>
      <c r="W48" s="14"/>
      <c r="X48" s="14"/>
      <c r="Y48" s="15"/>
    </row>
    <row r="49" spans="1:25" ht="61.5" thickBot="1" x14ac:dyDescent="0.2">
      <c r="A49" s="65"/>
      <c r="B49" s="66"/>
      <c r="C49" s="16" t="s">
        <v>43</v>
      </c>
      <c r="D49" s="18" t="s">
        <v>28</v>
      </c>
      <c r="E49" s="18" t="s">
        <v>33</v>
      </c>
      <c r="F49" s="18" t="s">
        <v>30</v>
      </c>
      <c r="G49" s="18" t="s">
        <v>85</v>
      </c>
      <c r="H49" s="18" t="s">
        <v>48</v>
      </c>
      <c r="I49" s="18" t="s">
        <v>34</v>
      </c>
      <c r="J49" s="18" t="s">
        <v>67</v>
      </c>
      <c r="K49" s="18" t="s">
        <v>36</v>
      </c>
      <c r="L49" s="18" t="s">
        <v>61</v>
      </c>
      <c r="M49" s="18" t="s">
        <v>92</v>
      </c>
      <c r="N49" s="18" t="s">
        <v>41</v>
      </c>
      <c r="O49" s="18" t="s">
        <v>65</v>
      </c>
      <c r="P49" s="18" t="s">
        <v>142</v>
      </c>
      <c r="Q49" s="18"/>
      <c r="R49" s="18"/>
      <c r="S49" s="18"/>
      <c r="T49" s="18"/>
      <c r="U49" s="18"/>
      <c r="V49" s="17"/>
      <c r="W49" s="17"/>
      <c r="X49" s="17"/>
      <c r="Y49" s="15"/>
    </row>
    <row r="50" spans="1:25" ht="11.25" customHeight="1" x14ac:dyDescent="0.15">
      <c r="A50" s="70" t="s">
        <v>5</v>
      </c>
      <c r="B50" s="21" t="s">
        <v>53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>
        <v>50</v>
      </c>
      <c r="P50" s="22"/>
      <c r="Q50" s="22"/>
      <c r="R50" s="22"/>
      <c r="S50" s="22"/>
      <c r="T50" s="22"/>
      <c r="U50" s="22"/>
      <c r="V50" s="23"/>
      <c r="W50" s="23"/>
      <c r="X50" s="23"/>
      <c r="Y50" s="15"/>
    </row>
    <row r="51" spans="1:25" x14ac:dyDescent="0.15">
      <c r="A51" s="71"/>
      <c r="B51" s="24" t="s">
        <v>85</v>
      </c>
      <c r="C51" s="25"/>
      <c r="D51" s="25"/>
      <c r="E51" s="25"/>
      <c r="F51" s="25"/>
      <c r="G51" s="25">
        <v>30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x14ac:dyDescent="0.15">
      <c r="A52" s="71"/>
      <c r="B52" s="24" t="s">
        <v>30</v>
      </c>
      <c r="C52" s="25"/>
      <c r="D52" s="25"/>
      <c r="E52" s="25"/>
      <c r="F52" s="25">
        <v>12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26"/>
      <c r="X52" s="26"/>
      <c r="Y52" s="15"/>
    </row>
    <row r="53" spans="1:25" ht="11.25" thickBot="1" x14ac:dyDescent="0.2">
      <c r="A53" s="72"/>
      <c r="B53" s="27" t="s">
        <v>26</v>
      </c>
      <c r="C53" s="28">
        <v>70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W53" s="29"/>
      <c r="X53" s="29"/>
      <c r="Y53" s="15"/>
    </row>
    <row r="54" spans="1:25" ht="11.25" customHeight="1" x14ac:dyDescent="0.15">
      <c r="A54" s="70" t="s">
        <v>6</v>
      </c>
      <c r="B54" s="21" t="s">
        <v>46</v>
      </c>
      <c r="C54" s="22"/>
      <c r="D54" s="22">
        <v>5</v>
      </c>
      <c r="E54" s="22">
        <v>15</v>
      </c>
      <c r="F54" s="22"/>
      <c r="G54" s="22"/>
      <c r="H54" s="22">
        <v>35</v>
      </c>
      <c r="I54" s="22">
        <v>15</v>
      </c>
      <c r="J54" s="22">
        <v>15</v>
      </c>
      <c r="K54" s="22"/>
      <c r="L54" s="22">
        <v>15</v>
      </c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15"/>
    </row>
    <row r="55" spans="1:25" x14ac:dyDescent="0.15">
      <c r="A55" s="71"/>
      <c r="B55" s="24" t="s">
        <v>91</v>
      </c>
      <c r="C55" s="25"/>
      <c r="D55" s="25">
        <v>15</v>
      </c>
      <c r="E55" s="25"/>
      <c r="F55" s="25"/>
      <c r="G55" s="25"/>
      <c r="H55" s="25"/>
      <c r="I55" s="25"/>
      <c r="J55" s="25"/>
      <c r="K55" s="25"/>
      <c r="L55" s="25"/>
      <c r="M55" s="25">
        <v>60</v>
      </c>
      <c r="N55" s="25">
        <v>3</v>
      </c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x14ac:dyDescent="0.15">
      <c r="A56" s="71"/>
      <c r="B56" s="24" t="s">
        <v>82</v>
      </c>
      <c r="C56" s="25">
        <v>60</v>
      </c>
      <c r="D56" s="25"/>
      <c r="E56" s="25"/>
      <c r="F56" s="25">
        <v>15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6"/>
      <c r="W56" s="26"/>
      <c r="X56" s="26"/>
      <c r="Y56" s="15"/>
    </row>
    <row r="57" spans="1:25" ht="11.25" thickBot="1" x14ac:dyDescent="0.2">
      <c r="A57" s="72"/>
      <c r="B57" s="27" t="s">
        <v>140</v>
      </c>
      <c r="C57" s="28"/>
      <c r="D57" s="28"/>
      <c r="E57" s="28"/>
      <c r="F57" s="28"/>
      <c r="G57" s="28"/>
      <c r="H57" s="28"/>
      <c r="I57" s="28"/>
      <c r="J57" s="28"/>
      <c r="K57" s="28">
        <v>40</v>
      </c>
      <c r="L57" s="28"/>
      <c r="M57" s="28"/>
      <c r="N57" s="28"/>
      <c r="O57" s="28"/>
      <c r="P57" s="28">
        <v>20</v>
      </c>
      <c r="Q57" s="28"/>
      <c r="R57" s="28"/>
      <c r="S57" s="28"/>
      <c r="T57" s="28"/>
      <c r="U57" s="28"/>
      <c r="V57" s="29"/>
      <c r="W57" s="29"/>
      <c r="X57" s="29"/>
      <c r="Y57" s="15"/>
    </row>
    <row r="58" spans="1:25" ht="11.25" customHeight="1" x14ac:dyDescent="0.15">
      <c r="A58" s="70" t="s">
        <v>7</v>
      </c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3"/>
      <c r="W58" s="53"/>
      <c r="X58" s="53"/>
      <c r="Y58" s="15"/>
    </row>
    <row r="59" spans="1:25" x14ac:dyDescent="0.15">
      <c r="A59" s="7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x14ac:dyDescent="0.15">
      <c r="A60" s="71"/>
      <c r="B60" s="5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55"/>
      <c r="W60" s="55"/>
      <c r="X60" s="55"/>
      <c r="Y60" s="15"/>
    </row>
    <row r="61" spans="1:25" ht="11.25" thickBot="1" x14ac:dyDescent="0.2">
      <c r="A61" s="73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8"/>
      <c r="W61" s="58"/>
      <c r="X61" s="58"/>
      <c r="Y61" s="15"/>
    </row>
    <row r="62" spans="1:25" ht="11.25" thickBot="1" x14ac:dyDescent="0.2">
      <c r="A62" s="1">
        <f>SUM(C47)</f>
        <v>86</v>
      </c>
      <c r="B62" s="2" t="s">
        <v>16</v>
      </c>
      <c r="C62" s="31">
        <f>SUM(C50:C53)</f>
        <v>70</v>
      </c>
      <c r="D62" s="31">
        <f t="shared" ref="D62:X62" si="6">SUM(D50:D53)</f>
        <v>0</v>
      </c>
      <c r="E62" s="31">
        <f t="shared" si="6"/>
        <v>0</v>
      </c>
      <c r="F62" s="31">
        <f t="shared" si="6"/>
        <v>12</v>
      </c>
      <c r="G62" s="31">
        <f t="shared" si="6"/>
        <v>30</v>
      </c>
      <c r="H62" s="31">
        <f t="shared" si="6"/>
        <v>0</v>
      </c>
      <c r="I62" s="31">
        <f t="shared" si="6"/>
        <v>0</v>
      </c>
      <c r="J62" s="31">
        <f t="shared" si="6"/>
        <v>0</v>
      </c>
      <c r="K62" s="31">
        <f t="shared" si="6"/>
        <v>0</v>
      </c>
      <c r="L62" s="31">
        <f t="shared" si="6"/>
        <v>0</v>
      </c>
      <c r="M62" s="31">
        <f t="shared" si="6"/>
        <v>0</v>
      </c>
      <c r="N62" s="31">
        <f t="shared" si="6"/>
        <v>0</v>
      </c>
      <c r="O62" s="31">
        <f t="shared" si="6"/>
        <v>50</v>
      </c>
      <c r="P62" s="31">
        <f t="shared" si="6"/>
        <v>0</v>
      </c>
      <c r="Q62" s="31">
        <f t="shared" si="6"/>
        <v>0</v>
      </c>
      <c r="R62" s="31">
        <f t="shared" si="6"/>
        <v>0</v>
      </c>
      <c r="S62" s="31">
        <f t="shared" si="6"/>
        <v>0</v>
      </c>
      <c r="T62" s="31">
        <f t="shared" si="6"/>
        <v>0</v>
      </c>
      <c r="U62" s="31">
        <f t="shared" si="6"/>
        <v>0</v>
      </c>
      <c r="V62" s="31">
        <f t="shared" si="6"/>
        <v>0</v>
      </c>
      <c r="W62" s="31">
        <f t="shared" si="6"/>
        <v>0</v>
      </c>
      <c r="X62" s="31">
        <f t="shared" si="6"/>
        <v>0</v>
      </c>
      <c r="Y62" s="15"/>
    </row>
    <row r="63" spans="1:25" x14ac:dyDescent="0.15">
      <c r="A63" s="3"/>
      <c r="B63" s="4" t="s">
        <v>17</v>
      </c>
      <c r="C63" s="33">
        <f>SUM(A62*C62)/1000</f>
        <v>6.02</v>
      </c>
      <c r="D63" s="33">
        <f>+(A62*D62)/1000</f>
        <v>0</v>
      </c>
      <c r="E63" s="33">
        <f>+(A62*E62)/1000</f>
        <v>0</v>
      </c>
      <c r="F63" s="33">
        <f>+(A62*F62)/1000</f>
        <v>1.032</v>
      </c>
      <c r="G63" s="33">
        <f>+(A62*G62)/1000</f>
        <v>2.58</v>
      </c>
      <c r="H63" s="33">
        <f>+(A62*H62)/1000</f>
        <v>0</v>
      </c>
      <c r="I63" s="33">
        <f>+(A62*I62)/1000</f>
        <v>0</v>
      </c>
      <c r="J63" s="33">
        <f>+(A62*J62)/1000</f>
        <v>0</v>
      </c>
      <c r="K63" s="33">
        <f>+(A62*K62)/1000</f>
        <v>0</v>
      </c>
      <c r="L63" s="33">
        <f>+(A62*L62)/1000</f>
        <v>0</v>
      </c>
      <c r="M63" s="33">
        <f>+(A62*M62)/1000</f>
        <v>0</v>
      </c>
      <c r="N63" s="33">
        <f>+(A62*N62)/1000</f>
        <v>0</v>
      </c>
      <c r="O63" s="33">
        <f>+(A62*O62)/1000</f>
        <v>4.3</v>
      </c>
      <c r="P63" s="33">
        <f>+(A62*P62)/1000</f>
        <v>0</v>
      </c>
      <c r="Q63" s="33">
        <f>+(A62*Q62)/1000</f>
        <v>0</v>
      </c>
      <c r="R63" s="33">
        <f>+(A62*R62)/1000</f>
        <v>0</v>
      </c>
      <c r="S63" s="33">
        <f>+(A62*S62)/1000</f>
        <v>0</v>
      </c>
      <c r="T63" s="33">
        <f>+(A62*T62)/1000</f>
        <v>0</v>
      </c>
      <c r="U63" s="33">
        <f>+(A62*U62)/1000</f>
        <v>0</v>
      </c>
      <c r="V63" s="33">
        <f>+(A62*V62)/1000</f>
        <v>0</v>
      </c>
      <c r="W63" s="33">
        <f>+(A62*W62)/1000</f>
        <v>0</v>
      </c>
      <c r="X63" s="33">
        <f>+(A62*X62)/1000</f>
        <v>0</v>
      </c>
      <c r="Y63" s="15"/>
    </row>
    <row r="64" spans="1:25" x14ac:dyDescent="0.15">
      <c r="A64" s="1">
        <f>SUM(D47)</f>
        <v>86</v>
      </c>
      <c r="B64" s="4" t="s">
        <v>18</v>
      </c>
      <c r="C64" s="34">
        <f>SUM(C54:C57)</f>
        <v>60</v>
      </c>
      <c r="D64" s="34">
        <f t="shared" ref="D64:X64" si="7">SUM(D54:D57)</f>
        <v>20</v>
      </c>
      <c r="E64" s="34">
        <f t="shared" si="7"/>
        <v>15</v>
      </c>
      <c r="F64" s="34">
        <f t="shared" si="7"/>
        <v>15</v>
      </c>
      <c r="G64" s="34">
        <f t="shared" si="7"/>
        <v>0</v>
      </c>
      <c r="H64" s="34">
        <f t="shared" si="7"/>
        <v>35</v>
      </c>
      <c r="I64" s="34">
        <f t="shared" si="7"/>
        <v>15</v>
      </c>
      <c r="J64" s="34">
        <f t="shared" si="7"/>
        <v>15</v>
      </c>
      <c r="K64" s="34">
        <f t="shared" si="7"/>
        <v>40</v>
      </c>
      <c r="L64" s="34">
        <f t="shared" si="7"/>
        <v>15</v>
      </c>
      <c r="M64" s="34">
        <f t="shared" si="7"/>
        <v>60</v>
      </c>
      <c r="N64" s="34">
        <f t="shared" si="7"/>
        <v>3</v>
      </c>
      <c r="O64" s="34">
        <f t="shared" si="7"/>
        <v>0</v>
      </c>
      <c r="P64" s="34">
        <f t="shared" si="7"/>
        <v>20</v>
      </c>
      <c r="Q64" s="34">
        <f t="shared" si="7"/>
        <v>0</v>
      </c>
      <c r="R64" s="34">
        <f t="shared" si="7"/>
        <v>0</v>
      </c>
      <c r="S64" s="34">
        <f t="shared" si="7"/>
        <v>0</v>
      </c>
      <c r="T64" s="34">
        <f t="shared" si="7"/>
        <v>0</v>
      </c>
      <c r="U64" s="34">
        <f t="shared" si="7"/>
        <v>0</v>
      </c>
      <c r="V64" s="34">
        <f t="shared" si="7"/>
        <v>0</v>
      </c>
      <c r="W64" s="34">
        <f t="shared" si="7"/>
        <v>0</v>
      </c>
      <c r="X64" s="34">
        <f t="shared" si="7"/>
        <v>0</v>
      </c>
      <c r="Y64" s="15"/>
    </row>
    <row r="65" spans="1:25" ht="11.25" thickBot="1" x14ac:dyDescent="0.2">
      <c r="A65" s="5"/>
      <c r="B65" s="6" t="s">
        <v>19</v>
      </c>
      <c r="C65" s="36">
        <f>SUM(A64*C64)/1000</f>
        <v>5.16</v>
      </c>
      <c r="D65" s="36">
        <f>+(A64*D64)/1000</f>
        <v>1.72</v>
      </c>
      <c r="E65" s="36">
        <f>+(A64*E64)/1000</f>
        <v>1.29</v>
      </c>
      <c r="F65" s="36">
        <f>+(A64*F64)/1000</f>
        <v>1.29</v>
      </c>
      <c r="G65" s="36">
        <f>+(A64*G64)/1000</f>
        <v>0</v>
      </c>
      <c r="H65" s="36">
        <f>+(A64*H64)/1000</f>
        <v>3.01</v>
      </c>
      <c r="I65" s="36">
        <f>+(A64*I64)/1000</f>
        <v>1.29</v>
      </c>
      <c r="J65" s="36">
        <f>+(A64*J64)/1000</f>
        <v>1.29</v>
      </c>
      <c r="K65" s="36">
        <f>+(A64*K64)/1000</f>
        <v>3.44</v>
      </c>
      <c r="L65" s="36">
        <f>+(A64*L64)/1000</f>
        <v>1.29</v>
      </c>
      <c r="M65" s="36">
        <f>+(A64*M64)/1000</f>
        <v>5.16</v>
      </c>
      <c r="N65" s="36">
        <f>+(A64*N64)/1000</f>
        <v>0.25800000000000001</v>
      </c>
      <c r="O65" s="36">
        <f>+(A64*O64)/1000</f>
        <v>0</v>
      </c>
      <c r="P65" s="36">
        <f>+(A64*P64)/1000</f>
        <v>1.72</v>
      </c>
      <c r="Q65" s="36">
        <f>+(A64*Q64)/1000</f>
        <v>0</v>
      </c>
      <c r="R65" s="36">
        <f>+(A64*R64)/1000</f>
        <v>0</v>
      </c>
      <c r="S65" s="36">
        <f>+(A64*S64)/1000</f>
        <v>0</v>
      </c>
      <c r="T65" s="36">
        <f>+(A64*T64)/1000</f>
        <v>0</v>
      </c>
      <c r="U65" s="36">
        <f>+(A64*U64)/1000</f>
        <v>0</v>
      </c>
      <c r="V65" s="37">
        <f>+(A64*V64)/1000</f>
        <v>0</v>
      </c>
      <c r="W65" s="37">
        <f>+(A64*W64)/1000</f>
        <v>0</v>
      </c>
      <c r="X65" s="37">
        <f>+(A64*X64)/1000</f>
        <v>0</v>
      </c>
      <c r="Y65" s="15"/>
    </row>
    <row r="66" spans="1:25" x14ac:dyDescent="0.15">
      <c r="A66" s="74" t="s">
        <v>8</v>
      </c>
      <c r="B66" s="75"/>
      <c r="C66" s="38">
        <f>+C65+C63</f>
        <v>11.18</v>
      </c>
      <c r="D66" s="38">
        <f t="shared" ref="D66:X66" si="8">+D65+D63</f>
        <v>1.72</v>
      </c>
      <c r="E66" s="38">
        <f t="shared" si="8"/>
        <v>1.29</v>
      </c>
      <c r="F66" s="38">
        <f t="shared" si="8"/>
        <v>2.3220000000000001</v>
      </c>
      <c r="G66" s="38">
        <f t="shared" si="8"/>
        <v>2.58</v>
      </c>
      <c r="H66" s="38">
        <f t="shared" si="8"/>
        <v>3.01</v>
      </c>
      <c r="I66" s="38">
        <f t="shared" si="8"/>
        <v>1.29</v>
      </c>
      <c r="J66" s="38">
        <f t="shared" si="8"/>
        <v>1.29</v>
      </c>
      <c r="K66" s="38">
        <f t="shared" si="8"/>
        <v>3.44</v>
      </c>
      <c r="L66" s="38">
        <f t="shared" si="8"/>
        <v>1.29</v>
      </c>
      <c r="M66" s="38">
        <f t="shared" si="8"/>
        <v>5.16</v>
      </c>
      <c r="N66" s="38">
        <f t="shared" si="8"/>
        <v>0.25800000000000001</v>
      </c>
      <c r="O66" s="38">
        <f t="shared" si="8"/>
        <v>4.3</v>
      </c>
      <c r="P66" s="38">
        <f t="shared" si="8"/>
        <v>1.72</v>
      </c>
      <c r="Q66" s="38">
        <f t="shared" si="8"/>
        <v>0</v>
      </c>
      <c r="R66" s="38">
        <f t="shared" si="8"/>
        <v>0</v>
      </c>
      <c r="S66" s="38">
        <f t="shared" si="8"/>
        <v>0</v>
      </c>
      <c r="T66" s="38">
        <f t="shared" si="8"/>
        <v>0</v>
      </c>
      <c r="U66" s="38">
        <f t="shared" si="8"/>
        <v>0</v>
      </c>
      <c r="V66" s="39">
        <f t="shared" si="8"/>
        <v>0</v>
      </c>
      <c r="W66" s="39">
        <f t="shared" si="8"/>
        <v>0</v>
      </c>
      <c r="X66" s="39">
        <f t="shared" si="8"/>
        <v>0</v>
      </c>
      <c r="Y66" s="15"/>
    </row>
    <row r="67" spans="1:25" x14ac:dyDescent="0.15">
      <c r="A67" s="67" t="s">
        <v>9</v>
      </c>
      <c r="B67" s="69"/>
      <c r="C67" s="40">
        <v>248</v>
      </c>
      <c r="D67" s="40">
        <v>574</v>
      </c>
      <c r="E67" s="40">
        <v>219</v>
      </c>
      <c r="F67" s="40">
        <v>1584</v>
      </c>
      <c r="G67" s="40">
        <v>888</v>
      </c>
      <c r="H67" s="40">
        <v>167</v>
      </c>
      <c r="I67" s="40">
        <v>142</v>
      </c>
      <c r="J67" s="40">
        <v>843</v>
      </c>
      <c r="K67" s="40">
        <v>264</v>
      </c>
      <c r="L67" s="40">
        <v>507</v>
      </c>
      <c r="M67" s="40">
        <v>240</v>
      </c>
      <c r="N67" s="40">
        <v>145</v>
      </c>
      <c r="O67" s="40">
        <v>534</v>
      </c>
      <c r="P67" s="40">
        <v>1930</v>
      </c>
      <c r="Q67" s="40"/>
      <c r="R67" s="40"/>
      <c r="S67" s="40"/>
      <c r="T67" s="40"/>
      <c r="U67" s="40"/>
      <c r="V67" s="41"/>
      <c r="W67" s="41"/>
      <c r="X67" s="41"/>
      <c r="Y67" s="15"/>
    </row>
    <row r="68" spans="1:25" x14ac:dyDescent="0.15">
      <c r="A68" s="7">
        <f>SUM(A62)</f>
        <v>86</v>
      </c>
      <c r="B68" s="8" t="s">
        <v>10</v>
      </c>
      <c r="C68" s="42">
        <f>SUM(C63*C67)</f>
        <v>1492.9599999999998</v>
      </c>
      <c r="D68" s="42">
        <f>SUM(D63*D67)</f>
        <v>0</v>
      </c>
      <c r="E68" s="42">
        <f t="shared" ref="E68:X68" si="9">SUM(E63*E67)</f>
        <v>0</v>
      </c>
      <c r="F68" s="42">
        <f t="shared" si="9"/>
        <v>1634.6880000000001</v>
      </c>
      <c r="G68" s="42">
        <f t="shared" si="9"/>
        <v>2291.04</v>
      </c>
      <c r="H68" s="42">
        <f t="shared" si="9"/>
        <v>0</v>
      </c>
      <c r="I68" s="42">
        <f t="shared" si="9"/>
        <v>0</v>
      </c>
      <c r="J68" s="42">
        <f t="shared" si="9"/>
        <v>0</v>
      </c>
      <c r="K68" s="42">
        <f t="shared" si="9"/>
        <v>0</v>
      </c>
      <c r="L68" s="42">
        <f t="shared" si="9"/>
        <v>0</v>
      </c>
      <c r="M68" s="42">
        <f t="shared" si="9"/>
        <v>0</v>
      </c>
      <c r="N68" s="42">
        <f t="shared" si="9"/>
        <v>0</v>
      </c>
      <c r="O68" s="42">
        <f t="shared" si="9"/>
        <v>2296.1999999999998</v>
      </c>
      <c r="P68" s="42">
        <f t="shared" si="9"/>
        <v>0</v>
      </c>
      <c r="Q68" s="42">
        <f t="shared" si="9"/>
        <v>0</v>
      </c>
      <c r="R68" s="42">
        <f t="shared" si="9"/>
        <v>0</v>
      </c>
      <c r="S68" s="42">
        <f t="shared" si="9"/>
        <v>0</v>
      </c>
      <c r="T68" s="42">
        <f t="shared" si="9"/>
        <v>0</v>
      </c>
      <c r="U68" s="42">
        <f t="shared" si="9"/>
        <v>0</v>
      </c>
      <c r="V68" s="42">
        <f t="shared" si="9"/>
        <v>0</v>
      </c>
      <c r="W68" s="42">
        <f t="shared" si="9"/>
        <v>0</v>
      </c>
      <c r="X68" s="42">
        <f t="shared" si="9"/>
        <v>0</v>
      </c>
      <c r="Y68" s="43">
        <f>SUM(C68:X68)</f>
        <v>7714.8879999999999</v>
      </c>
    </row>
    <row r="69" spans="1:25" x14ac:dyDescent="0.15">
      <c r="A69" s="7">
        <f>SUM(A64)</f>
        <v>86</v>
      </c>
      <c r="B69" s="8" t="s">
        <v>10</v>
      </c>
      <c r="C69" s="42">
        <f>SUM(C65*C67)</f>
        <v>1279.68</v>
      </c>
      <c r="D69" s="42">
        <f>SUM(D65*D67)</f>
        <v>987.28</v>
      </c>
      <c r="E69" s="42">
        <f t="shared" ref="E69:X69" si="10">SUM(E65*E67)</f>
        <v>282.51</v>
      </c>
      <c r="F69" s="42">
        <f t="shared" si="10"/>
        <v>2043.3600000000001</v>
      </c>
      <c r="G69" s="42">
        <f t="shared" si="10"/>
        <v>0</v>
      </c>
      <c r="H69" s="42">
        <f t="shared" si="10"/>
        <v>502.66999999999996</v>
      </c>
      <c r="I69" s="42">
        <f t="shared" si="10"/>
        <v>183.18</v>
      </c>
      <c r="J69" s="42">
        <f t="shared" si="10"/>
        <v>1087.47</v>
      </c>
      <c r="K69" s="42">
        <f t="shared" si="10"/>
        <v>908.16</v>
      </c>
      <c r="L69" s="42">
        <f t="shared" si="10"/>
        <v>654.03</v>
      </c>
      <c r="M69" s="42">
        <f t="shared" si="10"/>
        <v>1238.4000000000001</v>
      </c>
      <c r="N69" s="42">
        <f t="shared" si="10"/>
        <v>37.410000000000004</v>
      </c>
      <c r="O69" s="42">
        <f t="shared" si="10"/>
        <v>0</v>
      </c>
      <c r="P69" s="42">
        <f t="shared" si="10"/>
        <v>3319.6</v>
      </c>
      <c r="Q69" s="42">
        <f t="shared" si="10"/>
        <v>0</v>
      </c>
      <c r="R69" s="42">
        <f t="shared" si="10"/>
        <v>0</v>
      </c>
      <c r="S69" s="42">
        <f t="shared" si="10"/>
        <v>0</v>
      </c>
      <c r="T69" s="42">
        <f t="shared" si="10"/>
        <v>0</v>
      </c>
      <c r="U69" s="42">
        <f t="shared" si="10"/>
        <v>0</v>
      </c>
      <c r="V69" s="42">
        <f t="shared" si="10"/>
        <v>0</v>
      </c>
      <c r="W69" s="42">
        <f t="shared" si="10"/>
        <v>0</v>
      </c>
      <c r="X69" s="42">
        <f t="shared" si="10"/>
        <v>0</v>
      </c>
      <c r="Y69" s="43">
        <f>SUM(C69:X69)</f>
        <v>12523.75</v>
      </c>
    </row>
    <row r="70" spans="1:25" x14ac:dyDescent="0.15">
      <c r="A70" s="76" t="s">
        <v>11</v>
      </c>
      <c r="B70" s="77"/>
      <c r="C70" s="44">
        <f>SUM(C68:C69)</f>
        <v>2772.64</v>
      </c>
      <c r="D70" s="44">
        <f t="shared" ref="D70:X70" si="11">+D66*D67</f>
        <v>987.28</v>
      </c>
      <c r="E70" s="44">
        <f t="shared" si="11"/>
        <v>282.51</v>
      </c>
      <c r="F70" s="44">
        <f t="shared" si="11"/>
        <v>3678.0480000000002</v>
      </c>
      <c r="G70" s="44">
        <f t="shared" si="11"/>
        <v>2291.04</v>
      </c>
      <c r="H70" s="44">
        <f t="shared" si="11"/>
        <v>502.66999999999996</v>
      </c>
      <c r="I70" s="44">
        <f t="shared" si="11"/>
        <v>183.18</v>
      </c>
      <c r="J70" s="44">
        <f t="shared" si="11"/>
        <v>1087.47</v>
      </c>
      <c r="K70" s="44">
        <f t="shared" si="11"/>
        <v>908.16</v>
      </c>
      <c r="L70" s="44">
        <f t="shared" si="11"/>
        <v>654.03</v>
      </c>
      <c r="M70" s="44">
        <f t="shared" si="11"/>
        <v>1238.4000000000001</v>
      </c>
      <c r="N70" s="44">
        <f t="shared" si="11"/>
        <v>37.410000000000004</v>
      </c>
      <c r="O70" s="44">
        <f t="shared" si="11"/>
        <v>2296.1999999999998</v>
      </c>
      <c r="P70" s="44">
        <f t="shared" si="11"/>
        <v>3319.6</v>
      </c>
      <c r="Q70" s="44">
        <f t="shared" si="11"/>
        <v>0</v>
      </c>
      <c r="R70" s="44">
        <f t="shared" si="11"/>
        <v>0</v>
      </c>
      <c r="S70" s="44">
        <f t="shared" si="11"/>
        <v>0</v>
      </c>
      <c r="T70" s="44">
        <f t="shared" si="11"/>
        <v>0</v>
      </c>
      <c r="U70" s="44">
        <f t="shared" si="11"/>
        <v>0</v>
      </c>
      <c r="V70" s="45">
        <f t="shared" si="11"/>
        <v>0</v>
      </c>
      <c r="W70" s="45">
        <f t="shared" si="11"/>
        <v>0</v>
      </c>
      <c r="X70" s="45">
        <f t="shared" si="11"/>
        <v>0</v>
      </c>
      <c r="Y70" s="43">
        <f>SUM(C70:X70)</f>
        <v>20238.637999999999</v>
      </c>
    </row>
    <row r="71" spans="1:25" x14ac:dyDescent="0.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</row>
    <row r="72" spans="1:25" x14ac:dyDescent="0.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7"/>
    </row>
    <row r="73" spans="1:25" x14ac:dyDescent="0.15">
      <c r="A73" s="61" t="s">
        <v>12</v>
      </c>
      <c r="B73" s="61"/>
      <c r="C73" s="50"/>
      <c r="H73" s="61" t="s">
        <v>13</v>
      </c>
      <c r="I73" s="61"/>
      <c r="J73" s="61"/>
      <c r="K73" s="61"/>
      <c r="P73" s="61" t="s">
        <v>14</v>
      </c>
      <c r="Q73" s="61"/>
      <c r="R73" s="61"/>
      <c r="S73" s="61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6:J46"/>
    <mergeCell ref="M46:Q46"/>
    <mergeCell ref="R46:V46"/>
    <mergeCell ref="P73:S73"/>
    <mergeCell ref="P47:S47"/>
    <mergeCell ref="A48:B49"/>
    <mergeCell ref="C48:V48"/>
    <mergeCell ref="A50:A53"/>
    <mergeCell ref="A54:A57"/>
    <mergeCell ref="A58:A61"/>
    <mergeCell ref="A66:B66"/>
    <mergeCell ref="A67:B67"/>
    <mergeCell ref="A70:B70"/>
    <mergeCell ref="A73:B73"/>
    <mergeCell ref="H73:K7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49" workbookViewId="0">
      <selection activeCell="AB71" sqref="AB71"/>
    </sheetView>
  </sheetViews>
  <sheetFormatPr defaultRowHeight="10.5" x14ac:dyDescent="0.15"/>
  <cols>
    <col min="1" max="1" width="3.140625" style="9" customWidth="1"/>
    <col min="2" max="2" width="17.140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0" width="3.85546875" style="9" customWidth="1"/>
    <col min="11" max="11" width="4.570312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57</v>
      </c>
      <c r="D2" s="12">
        <v>49</v>
      </c>
      <c r="E2" s="13"/>
      <c r="F2" s="13"/>
      <c r="G2" s="13"/>
      <c r="H2" s="13"/>
      <c r="I2" s="13"/>
      <c r="J2" s="13"/>
      <c r="P2" s="62">
        <v>43180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67.5" thickBot="1" x14ac:dyDescent="0.2">
      <c r="A4" s="65"/>
      <c r="B4" s="66"/>
      <c r="C4" s="16" t="s">
        <v>43</v>
      </c>
      <c r="D4" s="17" t="s">
        <v>29</v>
      </c>
      <c r="E4" s="18" t="s">
        <v>30</v>
      </c>
      <c r="F4" s="18" t="s">
        <v>31</v>
      </c>
      <c r="G4" s="18" t="s">
        <v>72</v>
      </c>
      <c r="H4" s="18" t="s">
        <v>33</v>
      </c>
      <c r="I4" s="19" t="s">
        <v>52</v>
      </c>
      <c r="J4" s="18" t="s">
        <v>35</v>
      </c>
      <c r="K4" s="18" t="s">
        <v>48</v>
      </c>
      <c r="L4" s="18" t="s">
        <v>73</v>
      </c>
      <c r="M4" s="18" t="s">
        <v>76</v>
      </c>
      <c r="N4" s="19" t="s">
        <v>39</v>
      </c>
      <c r="O4" s="18" t="s">
        <v>84</v>
      </c>
      <c r="P4" s="18" t="s">
        <v>38</v>
      </c>
      <c r="Q4" s="18" t="s">
        <v>83</v>
      </c>
      <c r="R4" s="18" t="s">
        <v>36</v>
      </c>
      <c r="S4" s="18" t="s">
        <v>40</v>
      </c>
      <c r="T4" s="18" t="s">
        <v>85</v>
      </c>
      <c r="U4" s="19" t="s">
        <v>41</v>
      </c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50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73</v>
      </c>
      <c r="C6" s="25"/>
      <c r="D6" s="25">
        <v>5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1"/>
      <c r="B7" s="24" t="s">
        <v>86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63</v>
      </c>
      <c r="C9" s="22"/>
      <c r="D9" s="22"/>
      <c r="E9" s="22"/>
      <c r="F9" s="22"/>
      <c r="G9" s="22"/>
      <c r="H9" s="22">
        <v>30</v>
      </c>
      <c r="I9" s="22">
        <v>15</v>
      </c>
      <c r="J9" s="22">
        <v>17</v>
      </c>
      <c r="K9" s="22"/>
      <c r="L9" s="22"/>
      <c r="M9" s="22"/>
      <c r="N9" s="22"/>
      <c r="O9" s="22">
        <v>25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1"/>
      <c r="B10" s="30" t="s">
        <v>64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71"/>
      <c r="B11" s="30" t="s">
        <v>26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85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71"/>
      <c r="B14" s="24" t="s">
        <v>95</v>
      </c>
      <c r="C14" s="25"/>
      <c r="D14" s="25">
        <v>7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>
        <v>9</v>
      </c>
      <c r="N14" s="25">
        <v>28</v>
      </c>
      <c r="O14" s="25"/>
      <c r="P14" s="25">
        <f>1/10</f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121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100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 t="s">
        <v>43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57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30</v>
      </c>
      <c r="I17" s="31">
        <f t="shared" si="0"/>
        <v>15</v>
      </c>
      <c r="J17" s="31">
        <f t="shared" si="0"/>
        <v>17</v>
      </c>
      <c r="K17" s="31">
        <f t="shared" si="0"/>
        <v>250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25</v>
      </c>
      <c r="P17" s="31">
        <f t="shared" si="0"/>
        <v>0</v>
      </c>
      <c r="Q17" s="31">
        <f t="shared" si="0"/>
        <v>50</v>
      </c>
      <c r="R17" s="31">
        <f t="shared" si="0"/>
        <v>0</v>
      </c>
      <c r="S17" s="31">
        <f t="shared" si="0"/>
        <v>70</v>
      </c>
      <c r="T17" s="31">
        <f t="shared" si="0"/>
        <v>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4.5599999999999996</v>
      </c>
      <c r="D18" s="33">
        <f>+(A17*D17)/1000</f>
        <v>1.1399999999999999</v>
      </c>
      <c r="E18" s="33">
        <f>+(A17*E17)/1000</f>
        <v>0.39900000000000002</v>
      </c>
      <c r="F18" s="33">
        <f>+(A17*F17)/1000</f>
        <v>1.9950000000000001</v>
      </c>
      <c r="G18" s="33">
        <f>+(A17*G17)/1000</f>
        <v>6.84</v>
      </c>
      <c r="H18" s="33">
        <f>+(A17*H17)/1000</f>
        <v>1.71</v>
      </c>
      <c r="I18" s="33">
        <f>+(A17*I17)/1000</f>
        <v>0.85499999999999998</v>
      </c>
      <c r="J18" s="33">
        <f>+(A17*J17)/1000</f>
        <v>0.96899999999999997</v>
      </c>
      <c r="K18" s="33">
        <f>+(A17*K17)/1000</f>
        <v>14.25</v>
      </c>
      <c r="L18" s="33">
        <f>+(A17*L17)/1000</f>
        <v>0.85499999999999998</v>
      </c>
      <c r="M18" s="33">
        <f>+(A17*M17)/1000</f>
        <v>0</v>
      </c>
      <c r="N18" s="33">
        <f>+(A17*N17)/1000</f>
        <v>0</v>
      </c>
      <c r="O18" s="33">
        <f>+(A17*O17)/1000</f>
        <v>1.425</v>
      </c>
      <c r="P18" s="33">
        <f>+(A17*P17)/1000</f>
        <v>0</v>
      </c>
      <c r="Q18" s="33">
        <f>+(A17*Q17)/1000</f>
        <v>2.85</v>
      </c>
      <c r="R18" s="33">
        <f>+(A17*R17)/1000</f>
        <v>0</v>
      </c>
      <c r="S18" s="33">
        <f>+(A17*S17)/1000</f>
        <v>3.99</v>
      </c>
      <c r="T18" s="33">
        <f>+(A17*T17)/1000</f>
        <v>0</v>
      </c>
      <c r="U18" s="33">
        <f>+(A17*U17)/1000</f>
        <v>0.28499999999999998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49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0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9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100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1.96</v>
      </c>
      <c r="D20" s="36">
        <f>+(A19*D19)/1000</f>
        <v>0.34300000000000003</v>
      </c>
      <c r="E20" s="36">
        <f>+(A19*E19)/1000</f>
        <v>0</v>
      </c>
      <c r="F20" s="36">
        <f>+(A19*F19)/1000</f>
        <v>0.88200000000000001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0.441</v>
      </c>
      <c r="K20" s="36">
        <f>+(A19*K19)/1000</f>
        <v>0</v>
      </c>
      <c r="L20" s="36">
        <f>+(A19*L19)/1000</f>
        <v>0</v>
      </c>
      <c r="M20" s="36">
        <f>+(A19*M19)/1000</f>
        <v>0.441</v>
      </c>
      <c r="N20" s="36">
        <f>+(A19*N19)/1000</f>
        <v>1.3720000000000001</v>
      </c>
      <c r="O20" s="36">
        <f>+(A19*O19)/1000</f>
        <v>0</v>
      </c>
      <c r="P20" s="36">
        <f>+(A19*P19)</f>
        <v>4.9000000000000004</v>
      </c>
      <c r="Q20" s="36">
        <f>+(A19*Q19)/1000</f>
        <v>0</v>
      </c>
      <c r="R20" s="36">
        <f>+(A19*R19)/1000</f>
        <v>4.9000000000000004</v>
      </c>
      <c r="S20" s="36">
        <f>+(A19*S19)/1000</f>
        <v>0</v>
      </c>
      <c r="T20" s="36">
        <f>+(A19*T19)/1000</f>
        <v>1.47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6.52</v>
      </c>
      <c r="D21" s="38">
        <f t="shared" ref="D21:X21" si="2">+D20+D18</f>
        <v>1.4829999999999999</v>
      </c>
      <c r="E21" s="38">
        <f t="shared" si="2"/>
        <v>0.39900000000000002</v>
      </c>
      <c r="F21" s="38">
        <f t="shared" si="2"/>
        <v>2.8770000000000002</v>
      </c>
      <c r="G21" s="38">
        <f t="shared" si="2"/>
        <v>6.84</v>
      </c>
      <c r="H21" s="38">
        <f t="shared" si="2"/>
        <v>1.71</v>
      </c>
      <c r="I21" s="38">
        <f t="shared" si="2"/>
        <v>0.85499999999999998</v>
      </c>
      <c r="J21" s="38">
        <f t="shared" si="2"/>
        <v>1.41</v>
      </c>
      <c r="K21" s="38">
        <f t="shared" si="2"/>
        <v>14.25</v>
      </c>
      <c r="L21" s="38">
        <f t="shared" si="2"/>
        <v>0.85499999999999998</v>
      </c>
      <c r="M21" s="38">
        <f t="shared" si="2"/>
        <v>0.441</v>
      </c>
      <c r="N21" s="38">
        <f t="shared" si="2"/>
        <v>1.3720000000000001</v>
      </c>
      <c r="O21" s="38">
        <f t="shared" si="2"/>
        <v>1.425</v>
      </c>
      <c r="P21" s="38">
        <f t="shared" si="2"/>
        <v>4.9000000000000004</v>
      </c>
      <c r="Q21" s="38">
        <f t="shared" si="2"/>
        <v>2.85</v>
      </c>
      <c r="R21" s="38">
        <f t="shared" si="2"/>
        <v>4.9000000000000004</v>
      </c>
      <c r="S21" s="38">
        <f t="shared" si="2"/>
        <v>3.99</v>
      </c>
      <c r="T21" s="38">
        <f t="shared" si="2"/>
        <v>1.47</v>
      </c>
      <c r="U21" s="38">
        <f t="shared" si="2"/>
        <v>0.28499999999999998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248</v>
      </c>
      <c r="D22" s="40">
        <v>4320</v>
      </c>
      <c r="E22" s="40">
        <v>1584</v>
      </c>
      <c r="F22" s="40">
        <v>360</v>
      </c>
      <c r="G22" s="40">
        <v>288</v>
      </c>
      <c r="H22" s="40">
        <v>219</v>
      </c>
      <c r="I22" s="40">
        <v>674</v>
      </c>
      <c r="J22" s="40">
        <v>714</v>
      </c>
      <c r="K22" s="40">
        <v>167</v>
      </c>
      <c r="L22" s="40">
        <v>265</v>
      </c>
      <c r="M22" s="40">
        <v>1200</v>
      </c>
      <c r="N22" s="40">
        <v>198</v>
      </c>
      <c r="O22" s="40">
        <v>1510</v>
      </c>
      <c r="P22" s="40">
        <v>59</v>
      </c>
      <c r="Q22" s="40">
        <v>508</v>
      </c>
      <c r="R22" s="40">
        <v>264</v>
      </c>
      <c r="S22" s="40">
        <v>198</v>
      </c>
      <c r="T22" s="40">
        <v>888</v>
      </c>
      <c r="U22" s="40">
        <v>145</v>
      </c>
      <c r="V22" s="40"/>
      <c r="W22" s="41"/>
      <c r="X22" s="41"/>
      <c r="Y22" s="15"/>
    </row>
    <row r="23" spans="1:25" x14ac:dyDescent="0.15">
      <c r="A23" s="7">
        <f>SUM(A17)</f>
        <v>57</v>
      </c>
      <c r="B23" s="8" t="s">
        <v>10</v>
      </c>
      <c r="C23" s="42">
        <f>SUM(C18*C22)</f>
        <v>1130.8799999999999</v>
      </c>
      <c r="D23" s="42">
        <f>SUM(D18*D22)</f>
        <v>4924.7999999999993</v>
      </c>
      <c r="E23" s="42">
        <f t="shared" ref="E23:X23" si="3">SUM(E18*E22)</f>
        <v>632.01600000000008</v>
      </c>
      <c r="F23" s="42">
        <f t="shared" si="3"/>
        <v>718.2</v>
      </c>
      <c r="G23" s="42">
        <f t="shared" si="3"/>
        <v>1969.92</v>
      </c>
      <c r="H23" s="42">
        <f t="shared" si="3"/>
        <v>374.49</v>
      </c>
      <c r="I23" s="42">
        <f t="shared" si="3"/>
        <v>576.27</v>
      </c>
      <c r="J23" s="42">
        <f t="shared" si="3"/>
        <v>691.86599999999999</v>
      </c>
      <c r="K23" s="42">
        <f t="shared" si="3"/>
        <v>2379.75</v>
      </c>
      <c r="L23" s="42">
        <f t="shared" si="3"/>
        <v>226.57499999999999</v>
      </c>
      <c r="M23" s="42">
        <f t="shared" si="3"/>
        <v>0</v>
      </c>
      <c r="N23" s="42">
        <f t="shared" si="3"/>
        <v>0</v>
      </c>
      <c r="O23" s="42">
        <f t="shared" si="3"/>
        <v>2151.75</v>
      </c>
      <c r="P23" s="42">
        <f t="shared" si="3"/>
        <v>0</v>
      </c>
      <c r="Q23" s="42">
        <f t="shared" si="3"/>
        <v>1447.8</v>
      </c>
      <c r="R23" s="42">
        <f t="shared" si="3"/>
        <v>0</v>
      </c>
      <c r="S23" s="42">
        <f t="shared" si="3"/>
        <v>790.0200000000001</v>
      </c>
      <c r="T23" s="42">
        <f t="shared" si="3"/>
        <v>0</v>
      </c>
      <c r="U23" s="42">
        <f t="shared" si="3"/>
        <v>41.324999999999996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18055.662</v>
      </c>
    </row>
    <row r="24" spans="1:25" x14ac:dyDescent="0.15">
      <c r="A24" s="7">
        <f>SUM(A19)</f>
        <v>49</v>
      </c>
      <c r="B24" s="8" t="s">
        <v>10</v>
      </c>
      <c r="C24" s="42">
        <f>SUM(C20*C22)</f>
        <v>486.08</v>
      </c>
      <c r="D24" s="42">
        <f>SUM(D20*D22)</f>
        <v>1481.7600000000002</v>
      </c>
      <c r="E24" s="42">
        <f t="shared" ref="E24:X24" si="4">SUM(E20*E22)</f>
        <v>0</v>
      </c>
      <c r="F24" s="42">
        <f t="shared" si="4"/>
        <v>317.52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314.87400000000002</v>
      </c>
      <c r="K24" s="42">
        <f t="shared" si="4"/>
        <v>0</v>
      </c>
      <c r="L24" s="42">
        <f t="shared" si="4"/>
        <v>0</v>
      </c>
      <c r="M24" s="42">
        <f t="shared" si="4"/>
        <v>529.20000000000005</v>
      </c>
      <c r="N24" s="42">
        <f t="shared" si="4"/>
        <v>271.65600000000001</v>
      </c>
      <c r="O24" s="42">
        <f t="shared" si="4"/>
        <v>0</v>
      </c>
      <c r="P24" s="42">
        <f t="shared" si="4"/>
        <v>289.10000000000002</v>
      </c>
      <c r="Q24" s="42">
        <f t="shared" si="4"/>
        <v>0</v>
      </c>
      <c r="R24" s="42">
        <f t="shared" si="4"/>
        <v>1293.6000000000001</v>
      </c>
      <c r="S24" s="42">
        <f t="shared" si="4"/>
        <v>0</v>
      </c>
      <c r="T24" s="42">
        <f t="shared" si="4"/>
        <v>1305.3599999999999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6289.15</v>
      </c>
    </row>
    <row r="25" spans="1:25" x14ac:dyDescent="0.15">
      <c r="A25" s="76" t="s">
        <v>11</v>
      </c>
      <c r="B25" s="77"/>
      <c r="C25" s="44">
        <f>SUM(C23:C24)</f>
        <v>1616.9599999999998</v>
      </c>
      <c r="D25" s="44">
        <f t="shared" ref="D25:X25" si="5">+D21*D22</f>
        <v>6406.5599999999995</v>
      </c>
      <c r="E25" s="44">
        <f t="shared" si="5"/>
        <v>632.01600000000008</v>
      </c>
      <c r="F25" s="44">
        <f t="shared" si="5"/>
        <v>1035.72</v>
      </c>
      <c r="G25" s="44">
        <f t="shared" si="5"/>
        <v>1969.92</v>
      </c>
      <c r="H25" s="44">
        <f t="shared" si="5"/>
        <v>374.49</v>
      </c>
      <c r="I25" s="44">
        <f t="shared" si="5"/>
        <v>576.27</v>
      </c>
      <c r="J25" s="44">
        <f t="shared" si="5"/>
        <v>1006.7399999999999</v>
      </c>
      <c r="K25" s="44">
        <f t="shared" si="5"/>
        <v>2379.75</v>
      </c>
      <c r="L25" s="44">
        <f t="shared" si="5"/>
        <v>226.57499999999999</v>
      </c>
      <c r="M25" s="44">
        <f t="shared" si="5"/>
        <v>529.20000000000005</v>
      </c>
      <c r="N25" s="44">
        <f t="shared" si="5"/>
        <v>271.65600000000001</v>
      </c>
      <c r="O25" s="44">
        <f t="shared" si="5"/>
        <v>2151.75</v>
      </c>
      <c r="P25" s="44">
        <f t="shared" si="5"/>
        <v>289.10000000000002</v>
      </c>
      <c r="Q25" s="44">
        <f t="shared" si="5"/>
        <v>1447.8</v>
      </c>
      <c r="R25" s="44">
        <f t="shared" si="5"/>
        <v>1293.6000000000001</v>
      </c>
      <c r="S25" s="44">
        <f t="shared" si="5"/>
        <v>790.0200000000001</v>
      </c>
      <c r="T25" s="44">
        <f t="shared" si="5"/>
        <v>1305.3599999999999</v>
      </c>
      <c r="U25" s="44">
        <f t="shared" si="5"/>
        <v>41.324999999999996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24344.811999999998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29" spans="1:25" x14ac:dyDescent="0.15">
      <c r="A29" s="59"/>
      <c r="B29" s="59"/>
      <c r="C29" s="50"/>
      <c r="H29" s="59"/>
      <c r="I29" s="59"/>
      <c r="J29" s="59"/>
      <c r="K29" s="59"/>
      <c r="P29" s="59"/>
      <c r="Q29" s="59"/>
      <c r="R29" s="59"/>
      <c r="S29" s="59"/>
    </row>
    <row r="30" spans="1:25" x14ac:dyDescent="0.15">
      <c r="A30" s="59"/>
      <c r="B30" s="59"/>
      <c r="C30" s="50"/>
      <c r="H30" s="59"/>
      <c r="I30" s="59"/>
      <c r="J30" s="59"/>
      <c r="K30" s="59"/>
      <c r="P30" s="59"/>
      <c r="Q30" s="59"/>
      <c r="R30" s="59"/>
      <c r="S30" s="59"/>
    </row>
    <row r="31" spans="1:25" x14ac:dyDescent="0.15">
      <c r="A31" s="59"/>
      <c r="B31" s="59"/>
      <c r="C31" s="50"/>
      <c r="H31" s="59"/>
      <c r="I31" s="59"/>
      <c r="J31" s="59"/>
      <c r="K31" s="59"/>
      <c r="P31" s="59"/>
      <c r="Q31" s="59"/>
      <c r="R31" s="59"/>
      <c r="S31" s="59"/>
    </row>
    <row r="32" spans="1:25" x14ac:dyDescent="0.15">
      <c r="A32" s="59"/>
      <c r="B32" s="59"/>
      <c r="C32" s="50"/>
      <c r="H32" s="59"/>
      <c r="I32" s="59"/>
      <c r="J32" s="59"/>
      <c r="K32" s="59"/>
      <c r="P32" s="59"/>
      <c r="Q32" s="59"/>
      <c r="R32" s="59"/>
      <c r="S32" s="59"/>
    </row>
    <row r="33" spans="1:25" x14ac:dyDescent="0.15">
      <c r="A33" s="59"/>
      <c r="B33" s="59"/>
      <c r="C33" s="50"/>
      <c r="H33" s="59"/>
      <c r="I33" s="59"/>
      <c r="J33" s="59"/>
      <c r="K33" s="59"/>
      <c r="P33" s="59"/>
      <c r="Q33" s="59"/>
      <c r="R33" s="59"/>
      <c r="S33" s="59"/>
    </row>
    <row r="34" spans="1:25" x14ac:dyDescent="0.15">
      <c r="A34" s="59"/>
      <c r="B34" s="59"/>
      <c r="C34" s="50"/>
      <c r="H34" s="59"/>
      <c r="I34" s="59"/>
      <c r="J34" s="59"/>
      <c r="K34" s="59"/>
      <c r="P34" s="59"/>
      <c r="Q34" s="59"/>
      <c r="R34" s="59"/>
      <c r="S34" s="59"/>
    </row>
    <row r="35" spans="1:25" x14ac:dyDescent="0.15">
      <c r="A35" s="59"/>
      <c r="B35" s="59"/>
      <c r="C35" s="50"/>
      <c r="H35" s="59"/>
      <c r="I35" s="59"/>
      <c r="J35" s="59"/>
      <c r="K35" s="59"/>
      <c r="P35" s="59"/>
      <c r="Q35" s="59"/>
      <c r="R35" s="59"/>
      <c r="S35" s="59"/>
    </row>
    <row r="36" spans="1:25" x14ac:dyDescent="0.15">
      <c r="A36" s="59"/>
      <c r="B36" s="59"/>
      <c r="C36" s="50"/>
      <c r="H36" s="59"/>
      <c r="I36" s="59"/>
      <c r="J36" s="59"/>
      <c r="K36" s="59"/>
      <c r="P36" s="59"/>
      <c r="Q36" s="59"/>
      <c r="R36" s="59"/>
      <c r="S36" s="59"/>
    </row>
    <row r="37" spans="1:25" x14ac:dyDescent="0.15">
      <c r="A37" s="59"/>
      <c r="B37" s="59"/>
      <c r="C37" s="50"/>
      <c r="H37" s="59"/>
      <c r="I37" s="59"/>
      <c r="J37" s="59"/>
      <c r="K37" s="59"/>
      <c r="P37" s="59"/>
      <c r="Q37" s="59"/>
      <c r="R37" s="59"/>
      <c r="S37" s="59"/>
    </row>
    <row r="38" spans="1:25" x14ac:dyDescent="0.15">
      <c r="A38" s="59"/>
      <c r="B38" s="59"/>
      <c r="C38" s="50"/>
      <c r="H38" s="59"/>
      <c r="I38" s="59"/>
      <c r="J38" s="59"/>
      <c r="K38" s="59"/>
      <c r="P38" s="59"/>
      <c r="Q38" s="59"/>
      <c r="R38" s="59"/>
      <c r="S38" s="59"/>
    </row>
    <row r="39" spans="1:25" x14ac:dyDescent="0.15">
      <c r="A39" s="59"/>
      <c r="B39" s="59"/>
      <c r="C39" s="50"/>
      <c r="H39" s="59"/>
      <c r="I39" s="59"/>
      <c r="J39" s="59"/>
      <c r="K39" s="59"/>
      <c r="P39" s="59"/>
      <c r="Q39" s="59"/>
      <c r="R39" s="59"/>
      <c r="S39" s="59"/>
    </row>
    <row r="40" spans="1:25" x14ac:dyDescent="0.15">
      <c r="A40" s="59"/>
      <c r="B40" s="59"/>
      <c r="C40" s="50"/>
      <c r="H40" s="59"/>
      <c r="I40" s="59"/>
      <c r="J40" s="59"/>
      <c r="K40" s="59"/>
      <c r="P40" s="59"/>
      <c r="Q40" s="59"/>
      <c r="R40" s="59"/>
      <c r="S40" s="59"/>
    </row>
    <row r="41" spans="1:25" x14ac:dyDescent="0.15">
      <c r="A41" s="59"/>
      <c r="B41" s="59"/>
      <c r="C41" s="50"/>
      <c r="H41" s="59"/>
      <c r="I41" s="59"/>
      <c r="J41" s="59"/>
      <c r="K41" s="59"/>
      <c r="P41" s="59"/>
      <c r="Q41" s="59"/>
      <c r="R41" s="59"/>
      <c r="S41" s="59"/>
    </row>
    <row r="42" spans="1:25" x14ac:dyDescent="0.15">
      <c r="A42" s="59"/>
      <c r="B42" s="59"/>
      <c r="C42" s="50"/>
      <c r="H42" s="59"/>
      <c r="I42" s="59"/>
      <c r="J42" s="59"/>
      <c r="K42" s="59"/>
      <c r="P42" s="59"/>
      <c r="Q42" s="59"/>
      <c r="R42" s="59"/>
      <c r="S42" s="59"/>
    </row>
    <row r="45" spans="1:25" x14ac:dyDescent="0.15">
      <c r="B45" s="78" t="s">
        <v>0</v>
      </c>
      <c r="C45" s="78"/>
      <c r="D45" s="78"/>
      <c r="E45" s="78"/>
      <c r="F45" s="78"/>
      <c r="G45" s="78"/>
      <c r="H45" s="78"/>
      <c r="I45" s="78"/>
      <c r="J45" s="78"/>
      <c r="L45" s="10"/>
      <c r="M45" s="79" t="s">
        <v>1</v>
      </c>
      <c r="N45" s="79"/>
      <c r="O45" s="79"/>
      <c r="P45" s="79"/>
      <c r="Q45" s="79"/>
      <c r="R45" s="79" t="s">
        <v>15</v>
      </c>
      <c r="S45" s="79"/>
      <c r="T45" s="79"/>
      <c r="U45" s="79"/>
      <c r="V45" s="79"/>
    </row>
    <row r="46" spans="1:25" x14ac:dyDescent="0.15">
      <c r="B46" s="11" t="s">
        <v>3</v>
      </c>
      <c r="C46" s="12">
        <v>87</v>
      </c>
      <c r="D46" s="12">
        <v>87</v>
      </c>
      <c r="E46" s="13"/>
      <c r="F46" s="13"/>
      <c r="G46" s="13"/>
      <c r="H46" s="13"/>
      <c r="I46" s="13"/>
      <c r="J46" s="13"/>
      <c r="P46" s="62">
        <v>43180</v>
      </c>
      <c r="Q46" s="62"/>
      <c r="R46" s="62"/>
      <c r="S46" s="62"/>
      <c r="T46" s="13"/>
      <c r="U46" s="13"/>
      <c r="V46" s="13"/>
    </row>
    <row r="47" spans="1:25" x14ac:dyDescent="0.15">
      <c r="A47" s="63"/>
      <c r="B47" s="64"/>
      <c r="C47" s="67" t="s">
        <v>4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9"/>
      <c r="W47" s="14"/>
      <c r="X47" s="14"/>
      <c r="Y47" s="15"/>
    </row>
    <row r="48" spans="1:25" ht="67.5" thickBot="1" x14ac:dyDescent="0.2">
      <c r="A48" s="65"/>
      <c r="B48" s="66"/>
      <c r="C48" s="16" t="s">
        <v>43</v>
      </c>
      <c r="D48" s="18" t="s">
        <v>28</v>
      </c>
      <c r="E48" s="18" t="s">
        <v>51</v>
      </c>
      <c r="F48" s="18" t="s">
        <v>30</v>
      </c>
      <c r="G48" s="18" t="s">
        <v>84</v>
      </c>
      <c r="H48" s="18" t="s">
        <v>96</v>
      </c>
      <c r="I48" s="18" t="s">
        <v>33</v>
      </c>
      <c r="J48" s="18" t="s">
        <v>133</v>
      </c>
      <c r="K48" s="18" t="s">
        <v>68</v>
      </c>
      <c r="L48" s="18" t="s">
        <v>42</v>
      </c>
      <c r="M48" s="18" t="s">
        <v>40</v>
      </c>
      <c r="N48" s="18" t="s">
        <v>41</v>
      </c>
      <c r="O48" s="18" t="s">
        <v>52</v>
      </c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70" t="s">
        <v>5</v>
      </c>
      <c r="B49" s="21" t="s">
        <v>24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>
        <v>60</v>
      </c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71"/>
      <c r="B50" s="24" t="s">
        <v>84</v>
      </c>
      <c r="C50" s="25"/>
      <c r="D50" s="25"/>
      <c r="E50" s="25"/>
      <c r="F50" s="25"/>
      <c r="G50" s="25">
        <v>30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71"/>
      <c r="B51" s="24" t="s">
        <v>66</v>
      </c>
      <c r="C51" s="25">
        <v>70</v>
      </c>
      <c r="D51" s="25"/>
      <c r="E51" s="25"/>
      <c r="F51" s="25">
        <v>12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72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70" t="s">
        <v>6</v>
      </c>
      <c r="B53" s="21" t="s">
        <v>27</v>
      </c>
      <c r="C53" s="22"/>
      <c r="D53" s="22">
        <v>4</v>
      </c>
      <c r="E53" s="22">
        <v>60</v>
      </c>
      <c r="F53" s="22"/>
      <c r="G53" s="22"/>
      <c r="H53" s="22"/>
      <c r="I53" s="22">
        <v>40</v>
      </c>
      <c r="J53" s="22"/>
      <c r="K53" s="22"/>
      <c r="L53" s="22"/>
      <c r="M53" s="22"/>
      <c r="N53" s="22"/>
      <c r="O53" s="22">
        <v>30</v>
      </c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71"/>
      <c r="B54" s="24" t="s">
        <v>132</v>
      </c>
      <c r="C54" s="25"/>
      <c r="D54" s="25">
        <v>15</v>
      </c>
      <c r="E54" s="25"/>
      <c r="F54" s="25"/>
      <c r="G54" s="25"/>
      <c r="H54" s="25"/>
      <c r="I54" s="25"/>
      <c r="J54" s="25">
        <v>35</v>
      </c>
      <c r="K54" s="25">
        <v>25</v>
      </c>
      <c r="L54" s="25"/>
      <c r="M54" s="25"/>
      <c r="N54" s="25">
        <v>3</v>
      </c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71"/>
      <c r="B55" s="24" t="s">
        <v>114</v>
      </c>
      <c r="C55" s="25">
        <v>60</v>
      </c>
      <c r="D55" s="25"/>
      <c r="E55" s="25"/>
      <c r="F55" s="25">
        <v>15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72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70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7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7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7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87</v>
      </c>
      <c r="B61" s="2" t="s">
        <v>16</v>
      </c>
      <c r="C61" s="31">
        <f>SUM(C49:C52)</f>
        <v>70</v>
      </c>
      <c r="D61" s="31">
        <f t="shared" ref="D61:X61" si="6">SUM(D49:D52)</f>
        <v>0</v>
      </c>
      <c r="E61" s="31">
        <f t="shared" si="6"/>
        <v>0</v>
      </c>
      <c r="F61" s="31">
        <f t="shared" si="6"/>
        <v>12</v>
      </c>
      <c r="G61" s="31">
        <f t="shared" si="6"/>
        <v>30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0</v>
      </c>
      <c r="M61" s="31">
        <f t="shared" si="6"/>
        <v>60</v>
      </c>
      <c r="N61" s="31">
        <f t="shared" si="6"/>
        <v>0</v>
      </c>
      <c r="O61" s="31">
        <f t="shared" si="6"/>
        <v>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6.09</v>
      </c>
      <c r="D62" s="33">
        <f>+(A61*D61)/1000</f>
        <v>0</v>
      </c>
      <c r="E62" s="33">
        <f>+(A61*E61)/1000</f>
        <v>0</v>
      </c>
      <c r="F62" s="33">
        <f>+(A61*F61)/1000</f>
        <v>1.044</v>
      </c>
      <c r="G62" s="33">
        <f>+(A61*G61)/1000</f>
        <v>2.61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0</v>
      </c>
      <c r="M62" s="33">
        <f>+(A61*M61)/1000</f>
        <v>5.22</v>
      </c>
      <c r="N62" s="33">
        <f>+(A61*N61)/1000</f>
        <v>0</v>
      </c>
      <c r="O62" s="33">
        <f>+(A61*O61)/1000</f>
        <v>0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87</v>
      </c>
      <c r="B63" s="4" t="s">
        <v>18</v>
      </c>
      <c r="C63" s="34">
        <f>SUM(C53:C56)</f>
        <v>60</v>
      </c>
      <c r="D63" s="34">
        <f t="shared" ref="D63:X63" si="7">SUM(D53:D56)</f>
        <v>19</v>
      </c>
      <c r="E63" s="34">
        <f t="shared" si="7"/>
        <v>60</v>
      </c>
      <c r="F63" s="34">
        <f t="shared" si="7"/>
        <v>15</v>
      </c>
      <c r="G63" s="34">
        <f t="shared" si="7"/>
        <v>0</v>
      </c>
      <c r="H63" s="34">
        <f t="shared" si="7"/>
        <v>0</v>
      </c>
      <c r="I63" s="34">
        <f t="shared" si="7"/>
        <v>40</v>
      </c>
      <c r="J63" s="34">
        <f t="shared" si="7"/>
        <v>35</v>
      </c>
      <c r="K63" s="34">
        <f t="shared" si="7"/>
        <v>25</v>
      </c>
      <c r="L63" s="34">
        <f t="shared" si="7"/>
        <v>0</v>
      </c>
      <c r="M63" s="34">
        <f t="shared" si="7"/>
        <v>0</v>
      </c>
      <c r="N63" s="34">
        <f t="shared" si="7"/>
        <v>3</v>
      </c>
      <c r="O63" s="34">
        <f t="shared" si="7"/>
        <v>30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5.22</v>
      </c>
      <c r="D64" s="36">
        <f>+(A63*D63)/1000</f>
        <v>1.653</v>
      </c>
      <c r="E64" s="36">
        <f>+(A63*E63)/1000</f>
        <v>5.22</v>
      </c>
      <c r="F64" s="36">
        <f>+(A63*F63)/1000</f>
        <v>1.3049999999999999</v>
      </c>
      <c r="G64" s="36">
        <f>+(A63*G63)/1000</f>
        <v>0</v>
      </c>
      <c r="H64" s="36">
        <f>+(A63*H63)/1000</f>
        <v>0</v>
      </c>
      <c r="I64" s="36">
        <f>+(A63*I63)/1000</f>
        <v>3.48</v>
      </c>
      <c r="J64" s="36">
        <f>+(A63*J63)/1000</f>
        <v>3.0449999999999999</v>
      </c>
      <c r="K64" s="36">
        <f>+(A63*K63)/1000</f>
        <v>2.1749999999999998</v>
      </c>
      <c r="L64" s="36">
        <f>+(A63*L63)/1000</f>
        <v>0</v>
      </c>
      <c r="M64" s="36">
        <f>+(A63*M63)/1000</f>
        <v>0</v>
      </c>
      <c r="N64" s="36">
        <f>+(A63*N63)/1000</f>
        <v>0.26100000000000001</v>
      </c>
      <c r="O64" s="36">
        <f>+(A63*O63)/1000</f>
        <v>2.61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74" t="s">
        <v>8</v>
      </c>
      <c r="B65" s="75"/>
      <c r="C65" s="38">
        <f>+C64+C62</f>
        <v>11.309999999999999</v>
      </c>
      <c r="D65" s="38">
        <f t="shared" ref="D65:X65" si="8">+D64+D62</f>
        <v>1.653</v>
      </c>
      <c r="E65" s="38">
        <f t="shared" si="8"/>
        <v>5.22</v>
      </c>
      <c r="F65" s="38">
        <f t="shared" si="8"/>
        <v>2.3490000000000002</v>
      </c>
      <c r="G65" s="38">
        <f t="shared" si="8"/>
        <v>2.61</v>
      </c>
      <c r="H65" s="38">
        <f t="shared" si="8"/>
        <v>0</v>
      </c>
      <c r="I65" s="38">
        <f t="shared" si="8"/>
        <v>3.48</v>
      </c>
      <c r="J65" s="38">
        <f t="shared" si="8"/>
        <v>3.0449999999999999</v>
      </c>
      <c r="K65" s="38">
        <f t="shared" si="8"/>
        <v>2.1749999999999998</v>
      </c>
      <c r="L65" s="38">
        <f t="shared" si="8"/>
        <v>0</v>
      </c>
      <c r="M65" s="38">
        <f t="shared" si="8"/>
        <v>5.22</v>
      </c>
      <c r="N65" s="38">
        <f t="shared" si="8"/>
        <v>0.26100000000000001</v>
      </c>
      <c r="O65" s="38">
        <f t="shared" si="8"/>
        <v>2.61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67" t="s">
        <v>9</v>
      </c>
      <c r="B66" s="69"/>
      <c r="C66" s="40">
        <v>248</v>
      </c>
      <c r="D66" s="40">
        <v>574</v>
      </c>
      <c r="E66" s="40">
        <v>112</v>
      </c>
      <c r="F66" s="40">
        <v>1584</v>
      </c>
      <c r="G66" s="40">
        <v>1510</v>
      </c>
      <c r="H66" s="40">
        <v>834</v>
      </c>
      <c r="I66" s="40">
        <v>219</v>
      </c>
      <c r="J66" s="40">
        <v>474</v>
      </c>
      <c r="K66" s="40">
        <v>678</v>
      </c>
      <c r="L66" s="40">
        <v>118</v>
      </c>
      <c r="M66" s="40">
        <v>198</v>
      </c>
      <c r="N66" s="40">
        <v>145</v>
      </c>
      <c r="O66" s="40">
        <v>674</v>
      </c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87</v>
      </c>
      <c r="B67" s="8" t="s">
        <v>10</v>
      </c>
      <c r="C67" s="42">
        <f>SUM(C62*C66)</f>
        <v>1510.32</v>
      </c>
      <c r="D67" s="42">
        <f>SUM(D62*D66)</f>
        <v>0</v>
      </c>
      <c r="E67" s="42">
        <f t="shared" ref="E67:X67" si="9">SUM(E62*E66)</f>
        <v>0</v>
      </c>
      <c r="F67" s="42">
        <f t="shared" si="9"/>
        <v>1653.6960000000001</v>
      </c>
      <c r="G67" s="42">
        <f t="shared" si="9"/>
        <v>3941.1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1033.56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8138.6759999999995</v>
      </c>
    </row>
    <row r="68" spans="1:25" x14ac:dyDescent="0.15">
      <c r="A68" s="7">
        <f>SUM(A63)</f>
        <v>87</v>
      </c>
      <c r="B68" s="8" t="s">
        <v>10</v>
      </c>
      <c r="C68" s="42">
        <f>SUM(C64*C66)</f>
        <v>1294.56</v>
      </c>
      <c r="D68" s="42">
        <f>SUM(D64*D66)</f>
        <v>948.822</v>
      </c>
      <c r="E68" s="42">
        <f t="shared" ref="E68:X68" si="10">SUM(E64*E66)</f>
        <v>584.64</v>
      </c>
      <c r="F68" s="42">
        <f t="shared" si="10"/>
        <v>2067.12</v>
      </c>
      <c r="G68" s="42">
        <f t="shared" si="10"/>
        <v>0</v>
      </c>
      <c r="H68" s="42">
        <f t="shared" si="10"/>
        <v>0</v>
      </c>
      <c r="I68" s="42">
        <f t="shared" si="10"/>
        <v>762.12</v>
      </c>
      <c r="J68" s="42">
        <f t="shared" si="10"/>
        <v>1443.33</v>
      </c>
      <c r="K68" s="42">
        <f t="shared" si="10"/>
        <v>1474.6499999999999</v>
      </c>
      <c r="L68" s="42">
        <f t="shared" si="10"/>
        <v>0</v>
      </c>
      <c r="M68" s="42">
        <f t="shared" si="10"/>
        <v>0</v>
      </c>
      <c r="N68" s="42">
        <f t="shared" si="10"/>
        <v>37.844999999999999</v>
      </c>
      <c r="O68" s="42">
        <f t="shared" si="10"/>
        <v>1759.1399999999999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10372.226999999999</v>
      </c>
    </row>
    <row r="69" spans="1:25" x14ac:dyDescent="0.15">
      <c r="A69" s="76" t="s">
        <v>11</v>
      </c>
      <c r="B69" s="77"/>
      <c r="C69" s="44">
        <f>SUM(C67:C68)</f>
        <v>2804.88</v>
      </c>
      <c r="D69" s="44">
        <f t="shared" ref="D69:X69" si="11">+D65*D66</f>
        <v>948.822</v>
      </c>
      <c r="E69" s="44">
        <f t="shared" si="11"/>
        <v>584.64</v>
      </c>
      <c r="F69" s="44">
        <f t="shared" si="11"/>
        <v>3720.8160000000003</v>
      </c>
      <c r="G69" s="44">
        <f t="shared" si="11"/>
        <v>3941.1</v>
      </c>
      <c r="H69" s="44">
        <f t="shared" si="11"/>
        <v>0</v>
      </c>
      <c r="I69" s="44">
        <f t="shared" si="11"/>
        <v>762.12</v>
      </c>
      <c r="J69" s="44">
        <f t="shared" si="11"/>
        <v>1443.33</v>
      </c>
      <c r="K69" s="44">
        <f t="shared" si="11"/>
        <v>1474.6499999999999</v>
      </c>
      <c r="L69" s="44">
        <f t="shared" si="11"/>
        <v>0</v>
      </c>
      <c r="M69" s="44">
        <f t="shared" si="11"/>
        <v>1033.56</v>
      </c>
      <c r="N69" s="44">
        <f t="shared" si="11"/>
        <v>37.844999999999999</v>
      </c>
      <c r="O69" s="44">
        <f t="shared" si="11"/>
        <v>1759.1399999999999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18510.903000000002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61" t="s">
        <v>12</v>
      </c>
      <c r="B72" s="61"/>
      <c r="C72" s="50"/>
      <c r="H72" s="61" t="s">
        <v>13</v>
      </c>
      <c r="I72" s="61"/>
      <c r="J72" s="61"/>
      <c r="K72" s="61"/>
      <c r="P72" s="61" t="s">
        <v>14</v>
      </c>
      <c r="Q72" s="61"/>
      <c r="R72" s="61"/>
      <c r="S72" s="61"/>
    </row>
  </sheetData>
  <mergeCells count="30"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  <mergeCell ref="A28:B28"/>
    <mergeCell ref="H28:K28"/>
    <mergeCell ref="P28:S28"/>
    <mergeCell ref="B45:J45"/>
    <mergeCell ref="M45:Q45"/>
    <mergeCell ref="R45:V45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opLeftCell="A37" workbookViewId="0">
      <selection activeCell="U47" sqref="U47"/>
    </sheetView>
  </sheetViews>
  <sheetFormatPr defaultRowHeight="10.5" x14ac:dyDescent="0.15"/>
  <cols>
    <col min="1" max="1" width="3.140625" style="9" customWidth="1"/>
    <col min="2" max="2" width="17.71093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58</v>
      </c>
      <c r="D2" s="12">
        <v>50</v>
      </c>
      <c r="E2" s="13"/>
      <c r="F2" s="13"/>
      <c r="G2" s="13"/>
      <c r="H2" s="13"/>
      <c r="I2" s="13"/>
      <c r="J2" s="13"/>
      <c r="P2" s="62">
        <v>43181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61.5" thickBot="1" x14ac:dyDescent="0.2">
      <c r="A4" s="65"/>
      <c r="B4" s="66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76</v>
      </c>
      <c r="H4" s="18" t="s">
        <v>35</v>
      </c>
      <c r="I4" s="19" t="s">
        <v>29</v>
      </c>
      <c r="J4" s="18" t="s">
        <v>75</v>
      </c>
      <c r="K4" s="18" t="s">
        <v>32</v>
      </c>
      <c r="L4" s="18" t="s">
        <v>48</v>
      </c>
      <c r="M4" s="18" t="s">
        <v>60</v>
      </c>
      <c r="N4" s="19" t="s">
        <v>61</v>
      </c>
      <c r="O4" s="18" t="s">
        <v>33</v>
      </c>
      <c r="P4" s="18" t="s">
        <v>83</v>
      </c>
      <c r="Q4" s="18" t="s">
        <v>40</v>
      </c>
      <c r="R4" s="18" t="s">
        <v>41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98</v>
      </c>
      <c r="C6" s="25"/>
      <c r="D6" s="25"/>
      <c r="E6" s="25"/>
      <c r="F6" s="25">
        <v>5</v>
      </c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1"/>
      <c r="B7" s="24" t="s">
        <v>71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1"/>
      <c r="B10" s="30" t="s">
        <v>122</v>
      </c>
      <c r="C10" s="25"/>
      <c r="D10" s="25"/>
      <c r="E10" s="25"/>
      <c r="F10" s="25"/>
      <c r="G10" s="25"/>
      <c r="H10" s="25"/>
      <c r="I10" s="25">
        <v>8</v>
      </c>
      <c r="J10" s="25">
        <v>80</v>
      </c>
      <c r="K10" s="25">
        <v>20</v>
      </c>
      <c r="L10" s="25">
        <v>20</v>
      </c>
      <c r="M10" s="25">
        <v>5</v>
      </c>
      <c r="N10" s="25"/>
      <c r="O10" s="25">
        <v>10</v>
      </c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1"/>
      <c r="B11" s="30" t="s">
        <v>30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2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61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1"/>
      <c r="B14" s="24" t="s">
        <v>102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>
        <v>250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99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58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25</v>
      </c>
      <c r="G17" s="31">
        <f t="shared" si="0"/>
        <v>35</v>
      </c>
      <c r="H17" s="31">
        <f t="shared" si="0"/>
        <v>35</v>
      </c>
      <c r="I17" s="31">
        <f t="shared" si="0"/>
        <v>8</v>
      </c>
      <c r="J17" s="31">
        <f t="shared" si="0"/>
        <v>80</v>
      </c>
      <c r="K17" s="31">
        <f t="shared" si="0"/>
        <v>20</v>
      </c>
      <c r="L17" s="31">
        <f t="shared" si="0"/>
        <v>20</v>
      </c>
      <c r="M17" s="31">
        <f t="shared" si="0"/>
        <v>5</v>
      </c>
      <c r="N17" s="31">
        <f t="shared" si="0"/>
        <v>0</v>
      </c>
      <c r="O17" s="31">
        <f t="shared" si="0"/>
        <v>50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4.6399999999999997</v>
      </c>
      <c r="D18" s="33">
        <f>+(A17*D17)/1000</f>
        <v>0</v>
      </c>
      <c r="E18" s="33">
        <f>+(A17*E17)/1000</f>
        <v>0.81200000000000006</v>
      </c>
      <c r="F18" s="33">
        <f>+(A17*F17)/1000</f>
        <v>1.45</v>
      </c>
      <c r="G18" s="33">
        <f>+(A17*G17)/1000</f>
        <v>2.0299999999999998</v>
      </c>
      <c r="H18" s="33">
        <f>+(A17*H17)/1000</f>
        <v>2.0299999999999998</v>
      </c>
      <c r="I18" s="33">
        <f>+(A17*I17)/1000</f>
        <v>0.46400000000000002</v>
      </c>
      <c r="J18" s="33">
        <f>+(A17*J17)/1000</f>
        <v>4.6399999999999997</v>
      </c>
      <c r="K18" s="33">
        <f>+(A17*K17)/1000</f>
        <v>1.1599999999999999</v>
      </c>
      <c r="L18" s="33">
        <f>+(A17*L17)/1000</f>
        <v>1.1599999999999999</v>
      </c>
      <c r="M18" s="33">
        <f>+(A17*M17)/1000</f>
        <v>0.28999999999999998</v>
      </c>
      <c r="N18" s="33">
        <f>+(A17*N17)/1000</f>
        <v>0</v>
      </c>
      <c r="O18" s="33">
        <f>+(A17*O17)/1000</f>
        <v>2.9</v>
      </c>
      <c r="P18" s="33">
        <f>+(A17*P17)/1000</f>
        <v>4.0599999999999996</v>
      </c>
      <c r="Q18" s="33">
        <f>+(A17*Q17)/1000</f>
        <v>4.0599999999999996</v>
      </c>
      <c r="R18" s="33">
        <f>+(A17*R17)/1000</f>
        <v>0.28999999999999998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50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</v>
      </c>
      <c r="D20" s="36">
        <f>+(A19*D19)/1000</f>
        <v>0.75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12.5</v>
      </c>
      <c r="M20" s="36">
        <f>+(A19*M19)/1000</f>
        <v>0</v>
      </c>
      <c r="N20" s="36">
        <f>+(A19*N19)/1000</f>
        <v>2.5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6.64</v>
      </c>
      <c r="D21" s="38">
        <f t="shared" ref="D21:X21" si="2">+D20+D18</f>
        <v>0.75</v>
      </c>
      <c r="E21" s="38">
        <f t="shared" si="2"/>
        <v>0.81200000000000006</v>
      </c>
      <c r="F21" s="38">
        <f t="shared" si="2"/>
        <v>1.45</v>
      </c>
      <c r="G21" s="38">
        <f t="shared" si="2"/>
        <v>2.0299999999999998</v>
      </c>
      <c r="H21" s="38">
        <f t="shared" si="2"/>
        <v>2.0299999999999998</v>
      </c>
      <c r="I21" s="38">
        <f t="shared" si="2"/>
        <v>0.46400000000000002</v>
      </c>
      <c r="J21" s="38">
        <f t="shared" si="2"/>
        <v>4.6399999999999997</v>
      </c>
      <c r="K21" s="38">
        <f t="shared" si="2"/>
        <v>1.1599999999999999</v>
      </c>
      <c r="L21" s="38">
        <f t="shared" si="2"/>
        <v>13.66</v>
      </c>
      <c r="M21" s="38">
        <f t="shared" si="2"/>
        <v>0.28999999999999998</v>
      </c>
      <c r="N21" s="38">
        <f t="shared" si="2"/>
        <v>2.5</v>
      </c>
      <c r="O21" s="38">
        <f t="shared" si="2"/>
        <v>2.9</v>
      </c>
      <c r="P21" s="38">
        <f t="shared" si="2"/>
        <v>4.0599999999999996</v>
      </c>
      <c r="Q21" s="38">
        <f t="shared" si="2"/>
        <v>4.0599999999999996</v>
      </c>
      <c r="R21" s="38">
        <f t="shared" si="2"/>
        <v>0.28999999999999998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248</v>
      </c>
      <c r="D22" s="40">
        <v>574</v>
      </c>
      <c r="E22" s="40">
        <v>1584</v>
      </c>
      <c r="F22" s="40">
        <v>360</v>
      </c>
      <c r="G22" s="40">
        <v>1200</v>
      </c>
      <c r="H22" s="40">
        <v>714</v>
      </c>
      <c r="I22" s="40">
        <v>4320</v>
      </c>
      <c r="J22" s="40">
        <v>1240</v>
      </c>
      <c r="K22" s="40">
        <v>408</v>
      </c>
      <c r="L22" s="40">
        <v>167</v>
      </c>
      <c r="M22" s="40">
        <v>216</v>
      </c>
      <c r="N22" s="40">
        <v>507</v>
      </c>
      <c r="O22" s="40">
        <v>219</v>
      </c>
      <c r="P22" s="40">
        <v>508</v>
      </c>
      <c r="Q22" s="40">
        <v>198</v>
      </c>
      <c r="R22" s="40">
        <v>145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58</v>
      </c>
      <c r="B23" s="8" t="s">
        <v>10</v>
      </c>
      <c r="C23" s="42">
        <f>SUM(C18*C22)</f>
        <v>1150.72</v>
      </c>
      <c r="D23" s="42">
        <f>SUM(D18*D22)</f>
        <v>0</v>
      </c>
      <c r="E23" s="42">
        <f t="shared" ref="E23:X23" si="3">SUM(E18*E22)</f>
        <v>1286.2080000000001</v>
      </c>
      <c r="F23" s="42">
        <f t="shared" si="3"/>
        <v>522</v>
      </c>
      <c r="G23" s="42">
        <f t="shared" si="3"/>
        <v>2435.9999999999995</v>
      </c>
      <c r="H23" s="42">
        <f t="shared" si="3"/>
        <v>1449.4199999999998</v>
      </c>
      <c r="I23" s="42">
        <f t="shared" si="3"/>
        <v>2004.48</v>
      </c>
      <c r="J23" s="42">
        <f t="shared" si="3"/>
        <v>5753.5999999999995</v>
      </c>
      <c r="K23" s="42">
        <f t="shared" si="3"/>
        <v>473.28</v>
      </c>
      <c r="L23" s="42">
        <f t="shared" si="3"/>
        <v>193.72</v>
      </c>
      <c r="M23" s="42">
        <f t="shared" si="3"/>
        <v>62.639999999999993</v>
      </c>
      <c r="N23" s="42">
        <f t="shared" si="3"/>
        <v>0</v>
      </c>
      <c r="O23" s="42">
        <f t="shared" si="3"/>
        <v>635.1</v>
      </c>
      <c r="P23" s="42">
        <f t="shared" si="3"/>
        <v>2062.48</v>
      </c>
      <c r="Q23" s="42">
        <f t="shared" si="3"/>
        <v>803.87999999999988</v>
      </c>
      <c r="R23" s="42">
        <f t="shared" si="3"/>
        <v>42.05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18875.578000000001</v>
      </c>
    </row>
    <row r="24" spans="1:25" x14ac:dyDescent="0.15">
      <c r="A24" s="7">
        <f>SUM(A19)</f>
        <v>50</v>
      </c>
      <c r="B24" s="8" t="s">
        <v>10</v>
      </c>
      <c r="C24" s="42">
        <f>SUM(C20*C22)</f>
        <v>496</v>
      </c>
      <c r="D24" s="42">
        <f>SUM(D20*D22)</f>
        <v>430.5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2087.5</v>
      </c>
      <c r="M24" s="42">
        <f t="shared" si="4"/>
        <v>0</v>
      </c>
      <c r="N24" s="42">
        <f t="shared" si="4"/>
        <v>1267.5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4281.5</v>
      </c>
    </row>
    <row r="25" spans="1:25" x14ac:dyDescent="0.15">
      <c r="A25" s="76" t="s">
        <v>11</v>
      </c>
      <c r="B25" s="77"/>
      <c r="C25" s="44">
        <f>SUM(C23:C24)</f>
        <v>1646.72</v>
      </c>
      <c r="D25" s="44">
        <f t="shared" ref="D25:X25" si="5">+D21*D22</f>
        <v>430.5</v>
      </c>
      <c r="E25" s="44">
        <f t="shared" si="5"/>
        <v>1286.2080000000001</v>
      </c>
      <c r="F25" s="44">
        <f t="shared" si="5"/>
        <v>522</v>
      </c>
      <c r="G25" s="44">
        <f t="shared" si="5"/>
        <v>2435.9999999999995</v>
      </c>
      <c r="H25" s="44">
        <f t="shared" si="5"/>
        <v>1449.4199999999998</v>
      </c>
      <c r="I25" s="44">
        <f t="shared" si="5"/>
        <v>2004.48</v>
      </c>
      <c r="J25" s="44">
        <f t="shared" si="5"/>
        <v>5753.5999999999995</v>
      </c>
      <c r="K25" s="44">
        <f t="shared" si="5"/>
        <v>473.28</v>
      </c>
      <c r="L25" s="44">
        <f t="shared" si="5"/>
        <v>2281.2199999999998</v>
      </c>
      <c r="M25" s="44">
        <f t="shared" si="5"/>
        <v>62.639999999999993</v>
      </c>
      <c r="N25" s="44">
        <f t="shared" si="5"/>
        <v>1267.5</v>
      </c>
      <c r="O25" s="44">
        <f t="shared" si="5"/>
        <v>635.1</v>
      </c>
      <c r="P25" s="44">
        <f t="shared" si="5"/>
        <v>2062.48</v>
      </c>
      <c r="Q25" s="44">
        <f t="shared" si="5"/>
        <v>803.87999999999988</v>
      </c>
      <c r="R25" s="44">
        <f t="shared" si="5"/>
        <v>42.05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23157.077999999998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29" spans="1:25" x14ac:dyDescent="0.15">
      <c r="A29" s="59"/>
      <c r="B29" s="59"/>
      <c r="C29" s="50"/>
      <c r="H29" s="59"/>
      <c r="I29" s="59"/>
      <c r="J29" s="59"/>
      <c r="K29" s="59"/>
      <c r="P29" s="59"/>
      <c r="Q29" s="59"/>
      <c r="R29" s="59"/>
      <c r="S29" s="59"/>
    </row>
    <row r="30" spans="1:25" x14ac:dyDescent="0.15">
      <c r="A30" s="59"/>
      <c r="B30" s="59"/>
      <c r="C30" s="50"/>
      <c r="H30" s="59"/>
      <c r="I30" s="59"/>
      <c r="J30" s="59"/>
      <c r="K30" s="59"/>
      <c r="P30" s="59"/>
      <c r="Q30" s="59"/>
      <c r="R30" s="59"/>
      <c r="S30" s="59"/>
    </row>
    <row r="31" spans="1:25" x14ac:dyDescent="0.15">
      <c r="A31" s="59"/>
      <c r="B31" s="59"/>
      <c r="C31" s="50"/>
      <c r="H31" s="59"/>
      <c r="I31" s="59"/>
      <c r="J31" s="59"/>
      <c r="K31" s="59"/>
      <c r="P31" s="59"/>
      <c r="Q31" s="59"/>
      <c r="R31" s="59"/>
      <c r="S31" s="59"/>
    </row>
    <row r="32" spans="1:25" x14ac:dyDescent="0.15">
      <c r="A32" s="59"/>
      <c r="B32" s="59"/>
      <c r="C32" s="50"/>
      <c r="H32" s="59"/>
      <c r="I32" s="59"/>
      <c r="J32" s="59"/>
      <c r="K32" s="59"/>
      <c r="P32" s="59"/>
      <c r="Q32" s="59"/>
      <c r="R32" s="59"/>
      <c r="S32" s="59"/>
    </row>
    <row r="33" spans="1:25" x14ac:dyDescent="0.15">
      <c r="A33" s="59"/>
      <c r="B33" s="59"/>
      <c r="C33" s="50"/>
      <c r="H33" s="59"/>
      <c r="I33" s="59"/>
      <c r="J33" s="59"/>
      <c r="K33" s="59"/>
      <c r="P33" s="59"/>
      <c r="Q33" s="59"/>
      <c r="R33" s="59"/>
      <c r="S33" s="59"/>
    </row>
    <row r="34" spans="1:25" x14ac:dyDescent="0.15">
      <c r="A34" s="59"/>
      <c r="B34" s="59"/>
      <c r="C34" s="50"/>
      <c r="H34" s="59"/>
      <c r="I34" s="59"/>
      <c r="J34" s="59"/>
      <c r="K34" s="59"/>
      <c r="P34" s="59"/>
      <c r="Q34" s="59"/>
      <c r="R34" s="59"/>
      <c r="S34" s="59"/>
    </row>
    <row r="35" spans="1:25" x14ac:dyDescent="0.15">
      <c r="A35" s="59"/>
      <c r="B35" s="59"/>
      <c r="C35" s="50"/>
      <c r="H35" s="59"/>
      <c r="I35" s="59"/>
      <c r="J35" s="59"/>
      <c r="K35" s="59"/>
      <c r="P35" s="59"/>
      <c r="Q35" s="59"/>
      <c r="R35" s="59"/>
      <c r="S35" s="59"/>
    </row>
    <row r="36" spans="1:25" x14ac:dyDescent="0.15">
      <c r="A36" s="59"/>
      <c r="B36" s="59"/>
      <c r="C36" s="50"/>
      <c r="H36" s="59"/>
      <c r="I36" s="59"/>
      <c r="J36" s="59"/>
      <c r="K36" s="59"/>
      <c r="P36" s="59"/>
      <c r="Q36" s="59"/>
      <c r="R36" s="59"/>
      <c r="S36" s="59"/>
    </row>
    <row r="37" spans="1:25" x14ac:dyDescent="0.15">
      <c r="A37" s="59"/>
      <c r="B37" s="59"/>
      <c r="C37" s="50"/>
      <c r="H37" s="59"/>
      <c r="I37" s="59"/>
      <c r="J37" s="59"/>
      <c r="K37" s="59"/>
      <c r="P37" s="59"/>
      <c r="Q37" s="59"/>
      <c r="R37" s="59"/>
      <c r="S37" s="59"/>
    </row>
    <row r="38" spans="1:25" x14ac:dyDescent="0.15">
      <c r="A38" s="59"/>
      <c r="B38" s="59"/>
      <c r="C38" s="50"/>
      <c r="H38" s="59"/>
      <c r="I38" s="59"/>
      <c r="J38" s="59"/>
      <c r="K38" s="59"/>
      <c r="P38" s="59"/>
      <c r="Q38" s="59"/>
      <c r="R38" s="59"/>
      <c r="S38" s="59"/>
    </row>
    <row r="39" spans="1:25" x14ac:dyDescent="0.15">
      <c r="A39" s="59"/>
      <c r="B39" s="59"/>
      <c r="C39" s="50"/>
      <c r="H39" s="59"/>
      <c r="I39" s="59"/>
      <c r="J39" s="59"/>
      <c r="K39" s="59"/>
      <c r="P39" s="59"/>
      <c r="Q39" s="59"/>
      <c r="R39" s="59"/>
      <c r="S39" s="59"/>
    </row>
    <row r="40" spans="1:25" x14ac:dyDescent="0.15">
      <c r="A40" s="59"/>
      <c r="B40" s="59"/>
      <c r="C40" s="50"/>
      <c r="H40" s="59"/>
      <c r="I40" s="59"/>
      <c r="J40" s="59"/>
      <c r="K40" s="59"/>
      <c r="P40" s="59"/>
      <c r="Q40" s="59"/>
      <c r="R40" s="59"/>
      <c r="S40" s="59"/>
    </row>
    <row r="43" spans="1:25" x14ac:dyDescent="0.15">
      <c r="B43" s="78" t="s">
        <v>0</v>
      </c>
      <c r="C43" s="78"/>
      <c r="D43" s="78"/>
      <c r="E43" s="78"/>
      <c r="F43" s="78"/>
      <c r="G43" s="78"/>
      <c r="H43" s="78"/>
      <c r="I43" s="78"/>
      <c r="J43" s="78"/>
      <c r="L43" s="10"/>
      <c r="M43" s="79" t="s">
        <v>1</v>
      </c>
      <c r="N43" s="79"/>
      <c r="O43" s="79"/>
      <c r="P43" s="79"/>
      <c r="Q43" s="79"/>
      <c r="R43" s="79" t="s">
        <v>15</v>
      </c>
      <c r="S43" s="79"/>
      <c r="T43" s="79"/>
      <c r="U43" s="79"/>
      <c r="V43" s="79"/>
    </row>
    <row r="44" spans="1:25" x14ac:dyDescent="0.15">
      <c r="B44" s="11" t="s">
        <v>3</v>
      </c>
      <c r="C44" s="12">
        <v>86</v>
      </c>
      <c r="D44" s="12">
        <v>86</v>
      </c>
      <c r="E44" s="13"/>
      <c r="F44" s="13"/>
      <c r="G44" s="13"/>
      <c r="H44" s="13"/>
      <c r="I44" s="13"/>
      <c r="J44" s="13"/>
      <c r="P44" s="62">
        <v>43181</v>
      </c>
      <c r="Q44" s="62"/>
      <c r="R44" s="62"/>
      <c r="S44" s="62"/>
      <c r="T44" s="13"/>
      <c r="U44" s="13"/>
      <c r="V44" s="13"/>
    </row>
    <row r="45" spans="1:25" x14ac:dyDescent="0.15">
      <c r="A45" s="63"/>
      <c r="B45" s="64"/>
      <c r="C45" s="67" t="s">
        <v>4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9"/>
      <c r="W45" s="14"/>
      <c r="X45" s="14"/>
      <c r="Y45" s="15"/>
    </row>
    <row r="46" spans="1:25" ht="55.5" thickBot="1" x14ac:dyDescent="0.2">
      <c r="A46" s="65"/>
      <c r="B46" s="66"/>
      <c r="C46" s="16" t="s">
        <v>43</v>
      </c>
      <c r="D46" s="18" t="s">
        <v>28</v>
      </c>
      <c r="E46" s="18" t="s">
        <v>29</v>
      </c>
      <c r="F46" s="18" t="s">
        <v>30</v>
      </c>
      <c r="G46" s="18" t="s">
        <v>70</v>
      </c>
      <c r="H46" s="18" t="s">
        <v>36</v>
      </c>
      <c r="I46" s="18" t="s">
        <v>31</v>
      </c>
      <c r="J46" s="18" t="s">
        <v>39</v>
      </c>
      <c r="K46" s="18" t="s">
        <v>105</v>
      </c>
      <c r="L46" s="18" t="s">
        <v>56</v>
      </c>
      <c r="M46" s="18" t="s">
        <v>35</v>
      </c>
      <c r="N46" s="18" t="s">
        <v>65</v>
      </c>
      <c r="O46" s="18" t="s">
        <v>41</v>
      </c>
      <c r="P46" s="18"/>
      <c r="Q46" s="18"/>
      <c r="R46" s="18"/>
      <c r="S46" s="18"/>
      <c r="T46" s="18"/>
      <c r="U46" s="18"/>
      <c r="V46" s="17"/>
      <c r="W46" s="17"/>
      <c r="X46" s="17"/>
      <c r="Y46" s="15"/>
    </row>
    <row r="47" spans="1:25" ht="11.25" customHeight="1" x14ac:dyDescent="0.15">
      <c r="A47" s="70">
        <v>70</v>
      </c>
      <c r="B47" s="21" t="s">
        <v>57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70</v>
      </c>
      <c r="O47" s="22"/>
      <c r="P47" s="22"/>
      <c r="Q47" s="22"/>
      <c r="R47" s="22"/>
      <c r="S47" s="22"/>
      <c r="T47" s="22"/>
      <c r="U47" s="22"/>
      <c r="V47" s="23"/>
      <c r="W47" s="23"/>
      <c r="X47" s="23"/>
      <c r="Y47" s="15"/>
    </row>
    <row r="48" spans="1:25" x14ac:dyDescent="0.15">
      <c r="A48" s="71"/>
      <c r="B48" s="24" t="s">
        <v>69</v>
      </c>
      <c r="C48" s="25"/>
      <c r="D48" s="25">
        <v>5</v>
      </c>
      <c r="E48" s="25"/>
      <c r="F48" s="25"/>
      <c r="G48" s="25">
        <f>1/8</f>
        <v>0.125</v>
      </c>
      <c r="H48" s="25">
        <v>25</v>
      </c>
      <c r="I48" s="25">
        <v>18</v>
      </c>
      <c r="J48" s="25">
        <v>28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6"/>
      <c r="W48" s="26"/>
      <c r="X48" s="26"/>
      <c r="Y48" s="15"/>
    </row>
    <row r="49" spans="1:25" x14ac:dyDescent="0.15">
      <c r="A49" s="71"/>
      <c r="B49" s="24" t="s">
        <v>45</v>
      </c>
      <c r="C49" s="25"/>
      <c r="D49" s="25"/>
      <c r="E49" s="25"/>
      <c r="F49" s="25">
        <v>12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6"/>
      <c r="X49" s="26"/>
      <c r="Y49" s="15"/>
    </row>
    <row r="50" spans="1:25" ht="11.25" thickBot="1" x14ac:dyDescent="0.2">
      <c r="A50" s="72"/>
      <c r="B50" s="27" t="s">
        <v>26</v>
      </c>
      <c r="C50" s="28">
        <v>50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29"/>
      <c r="X50" s="29"/>
      <c r="Y50" s="15"/>
    </row>
    <row r="51" spans="1:25" ht="11.25" customHeight="1" x14ac:dyDescent="0.15">
      <c r="A51" s="70" t="s">
        <v>6</v>
      </c>
      <c r="B51" s="21" t="s">
        <v>87</v>
      </c>
      <c r="C51" s="22"/>
      <c r="D51" s="22"/>
      <c r="E51" s="22">
        <v>3</v>
      </c>
      <c r="F51" s="22"/>
      <c r="G51" s="22"/>
      <c r="H51" s="22">
        <v>120</v>
      </c>
      <c r="I51" s="22"/>
      <c r="J51" s="22">
        <v>3</v>
      </c>
      <c r="K51" s="22"/>
      <c r="L51" s="22">
        <v>20</v>
      </c>
      <c r="M51" s="22">
        <v>5</v>
      </c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15"/>
    </row>
    <row r="52" spans="1:25" x14ac:dyDescent="0.15">
      <c r="A52" s="71"/>
      <c r="B52" s="24" t="s">
        <v>104</v>
      </c>
      <c r="C52" s="25"/>
      <c r="D52" s="25">
        <v>13</v>
      </c>
      <c r="E52" s="25"/>
      <c r="F52" s="25"/>
      <c r="G52" s="25"/>
      <c r="H52" s="25"/>
      <c r="I52" s="25"/>
      <c r="J52" s="25"/>
      <c r="K52" s="25">
        <v>50</v>
      </c>
      <c r="L52" s="25"/>
      <c r="M52" s="25"/>
      <c r="N52" s="25"/>
      <c r="O52" s="25">
        <v>3</v>
      </c>
      <c r="P52" s="25"/>
      <c r="Q52" s="25"/>
      <c r="R52" s="25"/>
      <c r="S52" s="25"/>
      <c r="T52" s="25"/>
      <c r="U52" s="25"/>
      <c r="V52" s="26"/>
      <c r="W52" s="26"/>
      <c r="X52" s="26"/>
      <c r="Y52" s="15"/>
    </row>
    <row r="53" spans="1:25" x14ac:dyDescent="0.15">
      <c r="A53" s="71"/>
      <c r="B53" s="24" t="s">
        <v>30</v>
      </c>
      <c r="C53" s="25">
        <v>60</v>
      </c>
      <c r="D53" s="25"/>
      <c r="E53" s="25"/>
      <c r="F53" s="25">
        <v>15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6"/>
      <c r="X53" s="26"/>
      <c r="Y53" s="15"/>
    </row>
    <row r="54" spans="1:25" ht="11.25" thickBot="1" x14ac:dyDescent="0.2">
      <c r="A54" s="72"/>
      <c r="B54" s="27" t="s">
        <v>47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  <c r="W54" s="29"/>
      <c r="X54" s="29"/>
      <c r="Y54" s="15"/>
    </row>
    <row r="55" spans="1:25" ht="11.25" customHeight="1" x14ac:dyDescent="0.15">
      <c r="A55" s="70" t="s">
        <v>7</v>
      </c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3"/>
      <c r="W55" s="53"/>
      <c r="X55" s="53"/>
      <c r="Y55" s="15"/>
    </row>
    <row r="56" spans="1:25" x14ac:dyDescent="0.15">
      <c r="A56" s="71"/>
      <c r="B56" s="5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55"/>
      <c r="W56" s="55"/>
      <c r="X56" s="55"/>
      <c r="Y56" s="15"/>
    </row>
    <row r="57" spans="1:25" x14ac:dyDescent="0.15">
      <c r="A57" s="71"/>
      <c r="B57" s="5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5"/>
      <c r="W57" s="55"/>
      <c r="X57" s="55"/>
      <c r="Y57" s="15"/>
    </row>
    <row r="58" spans="1:25" ht="11.25" thickBot="1" x14ac:dyDescent="0.2">
      <c r="A58" s="73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8"/>
      <c r="W58" s="58"/>
      <c r="X58" s="58"/>
      <c r="Y58" s="15"/>
    </row>
    <row r="59" spans="1:25" ht="11.25" thickBot="1" x14ac:dyDescent="0.2">
      <c r="A59" s="1">
        <f>SUM(C44)</f>
        <v>86</v>
      </c>
      <c r="B59" s="2" t="s">
        <v>16</v>
      </c>
      <c r="C59" s="31">
        <f>SUM(C47:C50)</f>
        <v>50</v>
      </c>
      <c r="D59" s="31">
        <f t="shared" ref="D59:X59" si="6">SUM(D47:D50)</f>
        <v>5</v>
      </c>
      <c r="E59" s="31">
        <f t="shared" si="6"/>
        <v>0</v>
      </c>
      <c r="F59" s="31">
        <f t="shared" si="6"/>
        <v>12</v>
      </c>
      <c r="G59" s="31">
        <f t="shared" si="6"/>
        <v>0.125</v>
      </c>
      <c r="H59" s="31">
        <f t="shared" si="6"/>
        <v>25</v>
      </c>
      <c r="I59" s="31">
        <f t="shared" si="6"/>
        <v>18</v>
      </c>
      <c r="J59" s="31">
        <f t="shared" si="6"/>
        <v>28</v>
      </c>
      <c r="K59" s="31">
        <f t="shared" si="6"/>
        <v>0</v>
      </c>
      <c r="L59" s="31">
        <f t="shared" si="6"/>
        <v>0</v>
      </c>
      <c r="M59" s="31">
        <f t="shared" si="6"/>
        <v>0</v>
      </c>
      <c r="N59" s="31">
        <f t="shared" si="6"/>
        <v>70</v>
      </c>
      <c r="O59" s="31">
        <f t="shared" si="6"/>
        <v>0</v>
      </c>
      <c r="P59" s="31">
        <f t="shared" si="6"/>
        <v>0</v>
      </c>
      <c r="Q59" s="31">
        <f t="shared" si="6"/>
        <v>0</v>
      </c>
      <c r="R59" s="31">
        <f t="shared" si="6"/>
        <v>0</v>
      </c>
      <c r="S59" s="31">
        <f t="shared" si="6"/>
        <v>0</v>
      </c>
      <c r="T59" s="31">
        <f t="shared" si="6"/>
        <v>0</v>
      </c>
      <c r="U59" s="31">
        <f t="shared" si="6"/>
        <v>0</v>
      </c>
      <c r="V59" s="31">
        <f t="shared" si="6"/>
        <v>0</v>
      </c>
      <c r="W59" s="31">
        <f t="shared" si="6"/>
        <v>0</v>
      </c>
      <c r="X59" s="31">
        <f t="shared" si="6"/>
        <v>0</v>
      </c>
      <c r="Y59" s="15"/>
    </row>
    <row r="60" spans="1:25" x14ac:dyDescent="0.15">
      <c r="A60" s="3"/>
      <c r="B60" s="4" t="s">
        <v>17</v>
      </c>
      <c r="C60" s="33">
        <f>SUM(A59*C59)/1000</f>
        <v>4.3</v>
      </c>
      <c r="D60" s="33">
        <f>+(A59*D59)/1000</f>
        <v>0.43</v>
      </c>
      <c r="E60" s="33">
        <f>+(A59*E59)/1000</f>
        <v>0</v>
      </c>
      <c r="F60" s="33">
        <f>+(A59*F59)/1000</f>
        <v>1.032</v>
      </c>
      <c r="G60" s="33">
        <f>+(A59*G59)</f>
        <v>10.75</v>
      </c>
      <c r="H60" s="33">
        <f>+(A59*H59)/1000</f>
        <v>2.15</v>
      </c>
      <c r="I60" s="33">
        <f>+(A59*I59)/1000</f>
        <v>1.548</v>
      </c>
      <c r="J60" s="33">
        <f>+(A59*J59)/1000</f>
        <v>2.4079999999999999</v>
      </c>
      <c r="K60" s="33">
        <f>+(A59*K59)/1000</f>
        <v>0</v>
      </c>
      <c r="L60" s="33">
        <f>+(A59*L59)/1000</f>
        <v>0</v>
      </c>
      <c r="M60" s="33">
        <f>+(A59*M59)/1000</f>
        <v>0</v>
      </c>
      <c r="N60" s="33">
        <f>+(A59*N59)/1000</f>
        <v>6.02</v>
      </c>
      <c r="O60" s="33">
        <f>+(A59*O59)/1000</f>
        <v>0</v>
      </c>
      <c r="P60" s="33">
        <f>+(A59*P59)/1000</f>
        <v>0</v>
      </c>
      <c r="Q60" s="33">
        <f>+(A59*Q59)/1000</f>
        <v>0</v>
      </c>
      <c r="R60" s="33">
        <f>+(A59*R59)/1000</f>
        <v>0</v>
      </c>
      <c r="S60" s="33">
        <f>+(A59*S59)/1000</f>
        <v>0</v>
      </c>
      <c r="T60" s="33">
        <f>+(A59*T59)/1000</f>
        <v>0</v>
      </c>
      <c r="U60" s="33">
        <f>+(A59*U59)/1000</f>
        <v>0</v>
      </c>
      <c r="V60" s="33">
        <f>+(A59*V59)/1000</f>
        <v>0</v>
      </c>
      <c r="W60" s="33">
        <f>+(A59*W59)/1000</f>
        <v>0</v>
      </c>
      <c r="X60" s="33">
        <f>+(A59*X59)/1000</f>
        <v>0</v>
      </c>
      <c r="Y60" s="15"/>
    </row>
    <row r="61" spans="1:25" x14ac:dyDescent="0.15">
      <c r="A61" s="1">
        <f>SUM(D44)</f>
        <v>86</v>
      </c>
      <c r="B61" s="4" t="s">
        <v>18</v>
      </c>
      <c r="C61" s="34">
        <f>SUM(C51:C54)</f>
        <v>60</v>
      </c>
      <c r="D61" s="34">
        <f t="shared" ref="D61:X61" si="7">SUM(D51:D54)</f>
        <v>13</v>
      </c>
      <c r="E61" s="34">
        <f t="shared" si="7"/>
        <v>3</v>
      </c>
      <c r="F61" s="34">
        <f t="shared" si="7"/>
        <v>15</v>
      </c>
      <c r="G61" s="34">
        <f t="shared" si="7"/>
        <v>0</v>
      </c>
      <c r="H61" s="34">
        <f t="shared" si="7"/>
        <v>120</v>
      </c>
      <c r="I61" s="34">
        <f t="shared" si="7"/>
        <v>0</v>
      </c>
      <c r="J61" s="34">
        <f t="shared" si="7"/>
        <v>3</v>
      </c>
      <c r="K61" s="34">
        <f t="shared" si="7"/>
        <v>50</v>
      </c>
      <c r="L61" s="34">
        <f t="shared" si="7"/>
        <v>20</v>
      </c>
      <c r="M61" s="34">
        <f t="shared" si="7"/>
        <v>5</v>
      </c>
      <c r="N61" s="34">
        <f t="shared" si="7"/>
        <v>0</v>
      </c>
      <c r="O61" s="34">
        <f t="shared" si="7"/>
        <v>3</v>
      </c>
      <c r="P61" s="34">
        <f t="shared" si="7"/>
        <v>0</v>
      </c>
      <c r="Q61" s="34">
        <f t="shared" si="7"/>
        <v>0</v>
      </c>
      <c r="R61" s="34">
        <f t="shared" si="7"/>
        <v>0</v>
      </c>
      <c r="S61" s="34">
        <f t="shared" si="7"/>
        <v>0</v>
      </c>
      <c r="T61" s="34">
        <f t="shared" si="7"/>
        <v>0</v>
      </c>
      <c r="U61" s="34">
        <f t="shared" si="7"/>
        <v>0</v>
      </c>
      <c r="V61" s="34">
        <f t="shared" si="7"/>
        <v>0</v>
      </c>
      <c r="W61" s="34">
        <f t="shared" si="7"/>
        <v>0</v>
      </c>
      <c r="X61" s="34">
        <f t="shared" si="7"/>
        <v>0</v>
      </c>
      <c r="Y61" s="15"/>
    </row>
    <row r="62" spans="1:25" ht="11.25" thickBot="1" x14ac:dyDescent="0.2">
      <c r="A62" s="5"/>
      <c r="B62" s="6" t="s">
        <v>19</v>
      </c>
      <c r="C62" s="36">
        <f>SUM(A61*C61)/1000</f>
        <v>5.16</v>
      </c>
      <c r="D62" s="36">
        <f>+(A61*D61)/1000</f>
        <v>1.1180000000000001</v>
      </c>
      <c r="E62" s="36">
        <f>+(A61*E61)/1000</f>
        <v>0.25800000000000001</v>
      </c>
      <c r="F62" s="36">
        <f>+(A61*F61)/1000</f>
        <v>1.29</v>
      </c>
      <c r="G62" s="36">
        <f>+(A61*G61)/1000</f>
        <v>0</v>
      </c>
      <c r="H62" s="36">
        <f>+(A61*H61)/1000</f>
        <v>10.32</v>
      </c>
      <c r="I62" s="36">
        <f>+(A61*I61)/1000</f>
        <v>0</v>
      </c>
      <c r="J62" s="36">
        <f>+(A61*J61)/1000</f>
        <v>0.25800000000000001</v>
      </c>
      <c r="K62" s="36">
        <f>+(A61*K61)/1000</f>
        <v>4.3</v>
      </c>
      <c r="L62" s="36">
        <f>+(A61*L61)/1000</f>
        <v>1.72</v>
      </c>
      <c r="M62" s="36">
        <f>+(A61*M61)/1000</f>
        <v>0.43</v>
      </c>
      <c r="N62" s="36">
        <f>+(A61*N61)/1000</f>
        <v>0</v>
      </c>
      <c r="O62" s="36">
        <f>+(A61*O61)/1000</f>
        <v>0.25800000000000001</v>
      </c>
      <c r="P62" s="36">
        <f>+(A61*P61)/1000</f>
        <v>0</v>
      </c>
      <c r="Q62" s="36">
        <f>+(A61*Q61)/1000</f>
        <v>0</v>
      </c>
      <c r="R62" s="36">
        <f>+(A61*R61)/1000</f>
        <v>0</v>
      </c>
      <c r="S62" s="36">
        <f>+(A61*S61)/1000</f>
        <v>0</v>
      </c>
      <c r="T62" s="36">
        <f>+(A61*T61)/1000</f>
        <v>0</v>
      </c>
      <c r="U62" s="36">
        <f>+(A61*U61)/1000</f>
        <v>0</v>
      </c>
      <c r="V62" s="37">
        <f>+(A61*V61)/1000</f>
        <v>0</v>
      </c>
      <c r="W62" s="37">
        <f>+(A61*W61)/1000</f>
        <v>0</v>
      </c>
      <c r="X62" s="37">
        <f>+(A61*X61)/1000</f>
        <v>0</v>
      </c>
      <c r="Y62" s="15"/>
    </row>
    <row r="63" spans="1:25" x14ac:dyDescent="0.15">
      <c r="A63" s="74" t="s">
        <v>8</v>
      </c>
      <c r="B63" s="75"/>
      <c r="C63" s="38">
        <f>+C62+C60</f>
        <v>9.4600000000000009</v>
      </c>
      <c r="D63" s="38">
        <f t="shared" ref="D63:X63" si="8">+D62+D60</f>
        <v>1.548</v>
      </c>
      <c r="E63" s="38">
        <f t="shared" si="8"/>
        <v>0.25800000000000001</v>
      </c>
      <c r="F63" s="38">
        <f t="shared" si="8"/>
        <v>2.3220000000000001</v>
      </c>
      <c r="G63" s="38">
        <f t="shared" si="8"/>
        <v>10.75</v>
      </c>
      <c r="H63" s="38">
        <f t="shared" si="8"/>
        <v>12.47</v>
      </c>
      <c r="I63" s="38">
        <f t="shared" si="8"/>
        <v>1.548</v>
      </c>
      <c r="J63" s="38">
        <f t="shared" si="8"/>
        <v>2.6659999999999999</v>
      </c>
      <c r="K63" s="38">
        <f t="shared" si="8"/>
        <v>4.3</v>
      </c>
      <c r="L63" s="38">
        <f t="shared" si="8"/>
        <v>1.72</v>
      </c>
      <c r="M63" s="38">
        <f t="shared" si="8"/>
        <v>0.43</v>
      </c>
      <c r="N63" s="38">
        <f t="shared" si="8"/>
        <v>6.02</v>
      </c>
      <c r="O63" s="38">
        <f t="shared" si="8"/>
        <v>0.25800000000000001</v>
      </c>
      <c r="P63" s="38">
        <f t="shared" si="8"/>
        <v>0</v>
      </c>
      <c r="Q63" s="38">
        <f t="shared" si="8"/>
        <v>0</v>
      </c>
      <c r="R63" s="38">
        <f t="shared" si="8"/>
        <v>0</v>
      </c>
      <c r="S63" s="38">
        <f t="shared" si="8"/>
        <v>0</v>
      </c>
      <c r="T63" s="38">
        <f t="shared" si="8"/>
        <v>0</v>
      </c>
      <c r="U63" s="38">
        <f t="shared" si="8"/>
        <v>0</v>
      </c>
      <c r="V63" s="39">
        <f t="shared" si="8"/>
        <v>0</v>
      </c>
      <c r="W63" s="39">
        <f t="shared" si="8"/>
        <v>0</v>
      </c>
      <c r="X63" s="39">
        <f t="shared" si="8"/>
        <v>0</v>
      </c>
      <c r="Y63" s="15"/>
    </row>
    <row r="64" spans="1:25" x14ac:dyDescent="0.15">
      <c r="A64" s="67" t="s">
        <v>9</v>
      </c>
      <c r="B64" s="69"/>
      <c r="C64" s="40">
        <v>248</v>
      </c>
      <c r="D64" s="40">
        <v>574</v>
      </c>
      <c r="E64" s="40">
        <v>4320</v>
      </c>
      <c r="F64" s="40">
        <v>1584</v>
      </c>
      <c r="G64" s="40">
        <v>59</v>
      </c>
      <c r="H64" s="40">
        <v>264</v>
      </c>
      <c r="I64" s="40">
        <v>360</v>
      </c>
      <c r="J64" s="40">
        <v>198</v>
      </c>
      <c r="K64" s="40">
        <v>240</v>
      </c>
      <c r="L64" s="40">
        <v>187</v>
      </c>
      <c r="M64" s="40">
        <v>714</v>
      </c>
      <c r="N64" s="40">
        <v>534</v>
      </c>
      <c r="O64" s="40">
        <v>145</v>
      </c>
      <c r="P64" s="40"/>
      <c r="Q64" s="40"/>
      <c r="R64" s="40"/>
      <c r="S64" s="40"/>
      <c r="T64" s="40"/>
      <c r="U64" s="40"/>
      <c r="V64" s="41"/>
      <c r="W64" s="41"/>
      <c r="X64" s="41"/>
      <c r="Y64" s="15"/>
    </row>
    <row r="65" spans="1:25" x14ac:dyDescent="0.15">
      <c r="A65" s="7">
        <f>SUM(A59)</f>
        <v>86</v>
      </c>
      <c r="B65" s="8" t="s">
        <v>10</v>
      </c>
      <c r="C65" s="42">
        <f>SUM(C60*C64)</f>
        <v>1066.3999999999999</v>
      </c>
      <c r="D65" s="42">
        <f>SUM(D60*D64)</f>
        <v>246.82</v>
      </c>
      <c r="E65" s="42">
        <f t="shared" ref="E65:X65" si="9">SUM(E60*E64)</f>
        <v>0</v>
      </c>
      <c r="F65" s="42">
        <f t="shared" si="9"/>
        <v>1634.6880000000001</v>
      </c>
      <c r="G65" s="42">
        <f t="shared" si="9"/>
        <v>634.25</v>
      </c>
      <c r="H65" s="42">
        <f t="shared" si="9"/>
        <v>567.6</v>
      </c>
      <c r="I65" s="42">
        <f t="shared" si="9"/>
        <v>557.28</v>
      </c>
      <c r="J65" s="42">
        <f t="shared" si="9"/>
        <v>476.78399999999999</v>
      </c>
      <c r="K65" s="42">
        <f t="shared" si="9"/>
        <v>0</v>
      </c>
      <c r="L65" s="42">
        <f t="shared" si="9"/>
        <v>0</v>
      </c>
      <c r="M65" s="42">
        <f t="shared" si="9"/>
        <v>0</v>
      </c>
      <c r="N65" s="42">
        <f t="shared" si="9"/>
        <v>3214.68</v>
      </c>
      <c r="O65" s="42">
        <f t="shared" si="9"/>
        <v>0</v>
      </c>
      <c r="P65" s="42">
        <f t="shared" si="9"/>
        <v>0</v>
      </c>
      <c r="Q65" s="42">
        <f t="shared" si="9"/>
        <v>0</v>
      </c>
      <c r="R65" s="42">
        <f t="shared" si="9"/>
        <v>0</v>
      </c>
      <c r="S65" s="42">
        <f t="shared" si="9"/>
        <v>0</v>
      </c>
      <c r="T65" s="42">
        <f t="shared" si="9"/>
        <v>0</v>
      </c>
      <c r="U65" s="42">
        <f t="shared" si="9"/>
        <v>0</v>
      </c>
      <c r="V65" s="42">
        <f t="shared" si="9"/>
        <v>0</v>
      </c>
      <c r="W65" s="42">
        <f t="shared" si="9"/>
        <v>0</v>
      </c>
      <c r="X65" s="42">
        <f t="shared" si="9"/>
        <v>0</v>
      </c>
      <c r="Y65" s="43">
        <f>SUM(C65:X65)</f>
        <v>8398.5019999999986</v>
      </c>
    </row>
    <row r="66" spans="1:25" x14ac:dyDescent="0.15">
      <c r="A66" s="7">
        <f>SUM(A61)</f>
        <v>86</v>
      </c>
      <c r="B66" s="8" t="s">
        <v>10</v>
      </c>
      <c r="C66" s="42">
        <f>SUM(C62*C64)</f>
        <v>1279.68</v>
      </c>
      <c r="D66" s="42">
        <f>SUM(D62*D64)</f>
        <v>641.73200000000008</v>
      </c>
      <c r="E66" s="42">
        <f t="shared" ref="E66:X66" si="10">SUM(E62*E64)</f>
        <v>1114.56</v>
      </c>
      <c r="F66" s="42">
        <f t="shared" si="10"/>
        <v>2043.3600000000001</v>
      </c>
      <c r="G66" s="42">
        <f t="shared" si="10"/>
        <v>0</v>
      </c>
      <c r="H66" s="42">
        <f t="shared" si="10"/>
        <v>2724.48</v>
      </c>
      <c r="I66" s="42">
        <f t="shared" si="10"/>
        <v>0</v>
      </c>
      <c r="J66" s="42">
        <f t="shared" si="10"/>
        <v>51.084000000000003</v>
      </c>
      <c r="K66" s="42">
        <f t="shared" si="10"/>
        <v>1032</v>
      </c>
      <c r="L66" s="42">
        <f t="shared" si="10"/>
        <v>321.64</v>
      </c>
      <c r="M66" s="42">
        <f t="shared" si="10"/>
        <v>307.02</v>
      </c>
      <c r="N66" s="42">
        <f t="shared" si="10"/>
        <v>0</v>
      </c>
      <c r="O66" s="42">
        <f t="shared" si="10"/>
        <v>37.410000000000004</v>
      </c>
      <c r="P66" s="42">
        <f t="shared" si="10"/>
        <v>0</v>
      </c>
      <c r="Q66" s="42">
        <f t="shared" si="10"/>
        <v>0</v>
      </c>
      <c r="R66" s="42">
        <f t="shared" si="10"/>
        <v>0</v>
      </c>
      <c r="S66" s="42">
        <f t="shared" si="10"/>
        <v>0</v>
      </c>
      <c r="T66" s="42">
        <f t="shared" si="10"/>
        <v>0</v>
      </c>
      <c r="U66" s="42">
        <f t="shared" si="10"/>
        <v>0</v>
      </c>
      <c r="V66" s="42">
        <f t="shared" si="10"/>
        <v>0</v>
      </c>
      <c r="W66" s="42">
        <f t="shared" si="10"/>
        <v>0</v>
      </c>
      <c r="X66" s="42">
        <f t="shared" si="10"/>
        <v>0</v>
      </c>
      <c r="Y66" s="43">
        <f>SUM(C66:X66)</f>
        <v>9552.9660000000003</v>
      </c>
    </row>
    <row r="67" spans="1:25" x14ac:dyDescent="0.15">
      <c r="A67" s="76" t="s">
        <v>11</v>
      </c>
      <c r="B67" s="77"/>
      <c r="C67" s="44">
        <f>SUM(C65:C66)</f>
        <v>2346.08</v>
      </c>
      <c r="D67" s="44">
        <f t="shared" ref="D67:X67" si="11">+D63*D64</f>
        <v>888.55200000000002</v>
      </c>
      <c r="E67" s="44">
        <f t="shared" si="11"/>
        <v>1114.56</v>
      </c>
      <c r="F67" s="44">
        <f t="shared" si="11"/>
        <v>3678.0480000000002</v>
      </c>
      <c r="G67" s="44">
        <f t="shared" si="11"/>
        <v>634.25</v>
      </c>
      <c r="H67" s="44">
        <f t="shared" si="11"/>
        <v>3292.0800000000004</v>
      </c>
      <c r="I67" s="44">
        <f t="shared" si="11"/>
        <v>557.28</v>
      </c>
      <c r="J67" s="44">
        <f t="shared" si="11"/>
        <v>527.86799999999994</v>
      </c>
      <c r="K67" s="44">
        <f t="shared" si="11"/>
        <v>1032</v>
      </c>
      <c r="L67" s="44">
        <f t="shared" si="11"/>
        <v>321.64</v>
      </c>
      <c r="M67" s="44">
        <f t="shared" si="11"/>
        <v>307.02</v>
      </c>
      <c r="N67" s="44">
        <f t="shared" si="11"/>
        <v>3214.68</v>
      </c>
      <c r="O67" s="44">
        <f t="shared" si="11"/>
        <v>37.410000000000004</v>
      </c>
      <c r="P67" s="44">
        <f t="shared" si="11"/>
        <v>0</v>
      </c>
      <c r="Q67" s="44">
        <f t="shared" si="11"/>
        <v>0</v>
      </c>
      <c r="R67" s="44">
        <f t="shared" si="11"/>
        <v>0</v>
      </c>
      <c r="S67" s="44">
        <f t="shared" si="11"/>
        <v>0</v>
      </c>
      <c r="T67" s="44">
        <f t="shared" si="11"/>
        <v>0</v>
      </c>
      <c r="U67" s="44">
        <f t="shared" si="11"/>
        <v>0</v>
      </c>
      <c r="V67" s="45">
        <f t="shared" si="11"/>
        <v>0</v>
      </c>
      <c r="W67" s="45">
        <f t="shared" si="11"/>
        <v>0</v>
      </c>
      <c r="X67" s="45">
        <f t="shared" si="11"/>
        <v>0</v>
      </c>
      <c r="Y67" s="43">
        <f>SUM(C67:X67)</f>
        <v>17951.468000000001</v>
      </c>
    </row>
    <row r="68" spans="1:25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</row>
    <row r="69" spans="1:25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7"/>
    </row>
    <row r="70" spans="1:25" x14ac:dyDescent="0.15">
      <c r="A70" s="61" t="s">
        <v>12</v>
      </c>
      <c r="B70" s="61"/>
      <c r="C70" s="50"/>
      <c r="H70" s="61" t="s">
        <v>13</v>
      </c>
      <c r="I70" s="61"/>
      <c r="J70" s="61"/>
      <c r="K70" s="61"/>
      <c r="P70" s="61" t="s">
        <v>14</v>
      </c>
      <c r="Q70" s="61"/>
      <c r="R70" s="61"/>
      <c r="S70" s="61"/>
    </row>
  </sheetData>
  <mergeCells count="30">
    <mergeCell ref="P70:S70"/>
    <mergeCell ref="P44:S44"/>
    <mergeCell ref="A45:B46"/>
    <mergeCell ref="C45:V45"/>
    <mergeCell ref="A47:A50"/>
    <mergeCell ref="A51:A54"/>
    <mergeCell ref="A55:A58"/>
    <mergeCell ref="A63:B63"/>
    <mergeCell ref="A64:B64"/>
    <mergeCell ref="A67:B67"/>
    <mergeCell ref="A70:B70"/>
    <mergeCell ref="H70:K70"/>
    <mergeCell ref="A28:B28"/>
    <mergeCell ref="H28:K28"/>
    <mergeCell ref="P28:S28"/>
    <mergeCell ref="B43:J43"/>
    <mergeCell ref="M43:Q43"/>
    <mergeCell ref="R43:V43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>
      <selection activeCell="K52" sqref="K52"/>
    </sheetView>
  </sheetViews>
  <sheetFormatPr defaultRowHeight="10.5" x14ac:dyDescent="0.15"/>
  <cols>
    <col min="1" max="1" width="3.140625" style="9" customWidth="1"/>
    <col min="2" max="2" width="19.140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51</v>
      </c>
      <c r="D2" s="12">
        <v>44</v>
      </c>
      <c r="E2" s="13"/>
      <c r="F2" s="13"/>
      <c r="G2" s="13"/>
      <c r="H2" s="13"/>
      <c r="I2" s="13"/>
      <c r="J2" s="13"/>
      <c r="P2" s="62">
        <v>43182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55.5" thickBot="1" x14ac:dyDescent="0.2">
      <c r="A4" s="65"/>
      <c r="B4" s="66"/>
      <c r="C4" s="16" t="s">
        <v>43</v>
      </c>
      <c r="D4" s="17" t="s">
        <v>28</v>
      </c>
      <c r="E4" s="18" t="s">
        <v>30</v>
      </c>
      <c r="F4" s="18" t="s">
        <v>29</v>
      </c>
      <c r="G4" s="18" t="s">
        <v>34</v>
      </c>
      <c r="H4" s="18" t="s">
        <v>31</v>
      </c>
      <c r="I4" s="19" t="s">
        <v>36</v>
      </c>
      <c r="J4" s="18" t="s">
        <v>35</v>
      </c>
      <c r="K4" s="18" t="s">
        <v>49</v>
      </c>
      <c r="L4" s="18" t="s">
        <v>74</v>
      </c>
      <c r="M4" s="18" t="s">
        <v>32</v>
      </c>
      <c r="N4" s="19" t="s">
        <v>37</v>
      </c>
      <c r="O4" s="18" t="s">
        <v>39</v>
      </c>
      <c r="P4" s="18" t="s">
        <v>56</v>
      </c>
      <c r="Q4" s="18" t="s">
        <v>41</v>
      </c>
      <c r="R4" s="18" t="s">
        <v>65</v>
      </c>
      <c r="S4" s="18" t="s">
        <v>40</v>
      </c>
      <c r="T4" s="18" t="s">
        <v>55</v>
      </c>
      <c r="U4" s="19"/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106</v>
      </c>
      <c r="C6" s="25"/>
      <c r="D6" s="25"/>
      <c r="E6" s="25"/>
      <c r="F6" s="25">
        <v>7</v>
      </c>
      <c r="G6" s="25"/>
      <c r="H6" s="25"/>
      <c r="I6" s="25"/>
      <c r="J6" s="25"/>
      <c r="K6" s="25"/>
      <c r="L6" s="25"/>
      <c r="M6" s="25">
        <v>35</v>
      </c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1"/>
      <c r="B7" s="24" t="s">
        <v>71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46</v>
      </c>
      <c r="C9" s="22"/>
      <c r="D9" s="22"/>
      <c r="E9" s="22"/>
      <c r="F9" s="22"/>
      <c r="G9" s="22">
        <v>50</v>
      </c>
      <c r="H9" s="22"/>
      <c r="I9" s="22"/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1"/>
      <c r="B10" s="30" t="s">
        <v>36</v>
      </c>
      <c r="C10" s="25"/>
      <c r="D10" s="25"/>
      <c r="E10" s="25"/>
      <c r="F10" s="25"/>
      <c r="G10" s="25"/>
      <c r="H10" s="25"/>
      <c r="I10" s="25">
        <v>40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1"/>
      <c r="B11" s="30" t="s">
        <v>123</v>
      </c>
      <c r="C11" s="25"/>
      <c r="D11" s="25">
        <v>15</v>
      </c>
      <c r="E11" s="25"/>
      <c r="F11" s="25"/>
      <c r="G11" s="25"/>
      <c r="H11" s="25"/>
      <c r="I11" s="25"/>
      <c r="J11" s="25"/>
      <c r="K11" s="25">
        <v>35</v>
      </c>
      <c r="L11" s="25"/>
      <c r="M11" s="25"/>
      <c r="N11" s="25">
        <v>55</v>
      </c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2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/>
      <c r="B13" s="21" t="s">
        <v>87</v>
      </c>
      <c r="C13" s="22"/>
      <c r="D13" s="22"/>
      <c r="E13" s="22"/>
      <c r="F13" s="22">
        <v>5</v>
      </c>
      <c r="G13" s="22"/>
      <c r="H13" s="22"/>
      <c r="I13" s="22">
        <v>100</v>
      </c>
      <c r="J13" s="22">
        <v>7</v>
      </c>
      <c r="K13" s="22"/>
      <c r="L13" s="22"/>
      <c r="M13" s="22"/>
      <c r="N13" s="22"/>
      <c r="O13" s="22">
        <v>3</v>
      </c>
      <c r="P13" s="22">
        <v>15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1"/>
      <c r="B14" s="24" t="s">
        <v>74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20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66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51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7</v>
      </c>
      <c r="G17" s="31">
        <f t="shared" si="0"/>
        <v>50</v>
      </c>
      <c r="H17" s="31">
        <f t="shared" si="0"/>
        <v>20</v>
      </c>
      <c r="I17" s="31">
        <f t="shared" si="0"/>
        <v>40</v>
      </c>
      <c r="J17" s="31">
        <f t="shared" si="0"/>
        <v>15</v>
      </c>
      <c r="K17" s="31">
        <f t="shared" si="0"/>
        <v>35</v>
      </c>
      <c r="L17" s="31">
        <f t="shared" si="0"/>
        <v>0</v>
      </c>
      <c r="M17" s="31">
        <f t="shared" si="0"/>
        <v>35</v>
      </c>
      <c r="N17" s="31">
        <f t="shared" si="0"/>
        <v>55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4.08</v>
      </c>
      <c r="D18" s="33">
        <f>+(A17*D17)/1000</f>
        <v>0.76500000000000001</v>
      </c>
      <c r="E18" s="33">
        <f>+(A17*E17)/1000</f>
        <v>0.35699999999999998</v>
      </c>
      <c r="F18" s="33">
        <f>+(A17*F17)/1000</f>
        <v>0.35699999999999998</v>
      </c>
      <c r="G18" s="33">
        <f>+(A17*G17)/1000</f>
        <v>2.5499999999999998</v>
      </c>
      <c r="H18" s="33">
        <f>+(A17*H17)/1000</f>
        <v>1.02</v>
      </c>
      <c r="I18" s="33">
        <f>+(A17*I17)/1000</f>
        <v>2.04</v>
      </c>
      <c r="J18" s="33">
        <f>+(A17*J17)/1000</f>
        <v>0.76500000000000001</v>
      </c>
      <c r="K18" s="33">
        <f>+(A17*K17)/1000</f>
        <v>1.7849999999999999</v>
      </c>
      <c r="L18" s="33">
        <f>+(A17*L17)/1000</f>
        <v>0</v>
      </c>
      <c r="M18" s="33">
        <f>+(A17*M17)/1000</f>
        <v>1.7849999999999999</v>
      </c>
      <c r="N18" s="33">
        <f>+(A17*N17)/1000</f>
        <v>2.8050000000000002</v>
      </c>
      <c r="O18" s="33">
        <f>+(A17*O17)/1000</f>
        <v>0</v>
      </c>
      <c r="P18" s="33">
        <f>+(A17*P17)/1000</f>
        <v>0</v>
      </c>
      <c r="Q18" s="33">
        <f>+(A17*Q17)/1000</f>
        <v>0.255</v>
      </c>
      <c r="R18" s="33">
        <f>+(A17*R17)/1000</f>
        <v>3.57</v>
      </c>
      <c r="S18" s="33">
        <f>+(A17*S17)/1000</f>
        <v>3.57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44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5</v>
      </c>
      <c r="G19" s="34">
        <f t="shared" si="1"/>
        <v>0</v>
      </c>
      <c r="H19" s="34">
        <f t="shared" si="1"/>
        <v>0</v>
      </c>
      <c r="I19" s="34">
        <f t="shared" si="1"/>
        <v>100</v>
      </c>
      <c r="J19" s="34">
        <f t="shared" si="1"/>
        <v>7</v>
      </c>
      <c r="K19" s="34">
        <f t="shared" si="1"/>
        <v>0</v>
      </c>
      <c r="L19" s="34">
        <f t="shared" si="1"/>
        <v>20</v>
      </c>
      <c r="M19" s="34">
        <f t="shared" si="1"/>
        <v>0</v>
      </c>
      <c r="N19" s="34">
        <f>SUM(N13:N16)</f>
        <v>0</v>
      </c>
      <c r="O19" s="34">
        <f t="shared" si="1"/>
        <v>3</v>
      </c>
      <c r="P19" s="34">
        <f t="shared" si="1"/>
        <v>15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1.76</v>
      </c>
      <c r="D20" s="36">
        <f>+(A19*D19)/1000</f>
        <v>0</v>
      </c>
      <c r="E20" s="36">
        <f>+(A19*E19)/1000</f>
        <v>0.308</v>
      </c>
      <c r="F20" s="36">
        <f>+(A19*F19)/1000</f>
        <v>0.22</v>
      </c>
      <c r="G20" s="36">
        <f>+(A19*G19)/1000</f>
        <v>0</v>
      </c>
      <c r="H20" s="36">
        <f>+(A19*H19)/1000</f>
        <v>0</v>
      </c>
      <c r="I20" s="36">
        <f>+(A19*I19)/1000</f>
        <v>4.4000000000000004</v>
      </c>
      <c r="J20" s="36">
        <f>+(A19*J19)/1000</f>
        <v>0.308</v>
      </c>
      <c r="K20" s="36">
        <f>+(A19*K19)/1000</f>
        <v>0</v>
      </c>
      <c r="L20" s="36">
        <f>+(A19*L19)/1000</f>
        <v>0.88</v>
      </c>
      <c r="M20" s="36">
        <f>+(A19*M19)/1000</f>
        <v>0</v>
      </c>
      <c r="N20" s="36">
        <f>+(A19*N19)/1000</f>
        <v>0</v>
      </c>
      <c r="O20" s="36">
        <f>+(A19*O19)/1000</f>
        <v>0.13200000000000001</v>
      </c>
      <c r="P20" s="36">
        <f>+(A19*P19)/1000</f>
        <v>0.66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5.84</v>
      </c>
      <c r="D21" s="38">
        <f t="shared" ref="D21:X21" si="2">+D20+D18</f>
        <v>0.76500000000000001</v>
      </c>
      <c r="E21" s="38">
        <f t="shared" si="2"/>
        <v>0.66500000000000004</v>
      </c>
      <c r="F21" s="38">
        <f t="shared" si="2"/>
        <v>0.57699999999999996</v>
      </c>
      <c r="G21" s="38">
        <f t="shared" si="2"/>
        <v>2.5499999999999998</v>
      </c>
      <c r="H21" s="38">
        <f t="shared" si="2"/>
        <v>1.02</v>
      </c>
      <c r="I21" s="38">
        <f t="shared" si="2"/>
        <v>6.44</v>
      </c>
      <c r="J21" s="38">
        <f t="shared" si="2"/>
        <v>1.073</v>
      </c>
      <c r="K21" s="38">
        <f t="shared" si="2"/>
        <v>1.7849999999999999</v>
      </c>
      <c r="L21" s="38">
        <f t="shared" si="2"/>
        <v>0.88</v>
      </c>
      <c r="M21" s="38">
        <f t="shared" si="2"/>
        <v>1.7849999999999999</v>
      </c>
      <c r="N21" s="38">
        <f t="shared" si="2"/>
        <v>2.8050000000000002</v>
      </c>
      <c r="O21" s="38">
        <f t="shared" si="2"/>
        <v>0.13200000000000001</v>
      </c>
      <c r="P21" s="38">
        <f t="shared" si="2"/>
        <v>0.66</v>
      </c>
      <c r="Q21" s="38">
        <f t="shared" si="2"/>
        <v>0.255</v>
      </c>
      <c r="R21" s="38">
        <f t="shared" si="2"/>
        <v>3.57</v>
      </c>
      <c r="S21" s="38">
        <f t="shared" si="2"/>
        <v>3.57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248</v>
      </c>
      <c r="D22" s="40">
        <v>574</v>
      </c>
      <c r="E22" s="40">
        <v>1584</v>
      </c>
      <c r="F22" s="40">
        <v>4320</v>
      </c>
      <c r="G22" s="40">
        <v>142</v>
      </c>
      <c r="H22" s="40">
        <v>360</v>
      </c>
      <c r="I22" s="40">
        <v>264</v>
      </c>
      <c r="J22" s="40">
        <v>714</v>
      </c>
      <c r="K22" s="40">
        <v>2874</v>
      </c>
      <c r="L22" s="40">
        <v>1930</v>
      </c>
      <c r="M22" s="40">
        <v>408</v>
      </c>
      <c r="N22" s="40">
        <v>240</v>
      </c>
      <c r="O22" s="40">
        <v>198</v>
      </c>
      <c r="P22" s="40">
        <v>187</v>
      </c>
      <c r="Q22" s="40">
        <v>145</v>
      </c>
      <c r="R22" s="40">
        <v>534</v>
      </c>
      <c r="S22" s="40">
        <v>198</v>
      </c>
      <c r="T22" s="40">
        <v>59</v>
      </c>
      <c r="U22" s="40"/>
      <c r="V22" s="40"/>
      <c r="W22" s="41"/>
      <c r="X22" s="41"/>
      <c r="Y22" s="15"/>
    </row>
    <row r="23" spans="1:25" x14ac:dyDescent="0.15">
      <c r="A23" s="7">
        <f>SUM(A17)</f>
        <v>51</v>
      </c>
      <c r="B23" s="8" t="s">
        <v>10</v>
      </c>
      <c r="C23" s="42">
        <f>SUM(C18*C22)</f>
        <v>1011.84</v>
      </c>
      <c r="D23" s="42">
        <f>SUM(D18*D22)</f>
        <v>439.11</v>
      </c>
      <c r="E23" s="42">
        <f t="shared" ref="E23:X23" si="3">SUM(E18*E22)</f>
        <v>565.48799999999994</v>
      </c>
      <c r="F23" s="42">
        <f t="shared" si="3"/>
        <v>1542.24</v>
      </c>
      <c r="G23" s="42">
        <f t="shared" si="3"/>
        <v>362.09999999999997</v>
      </c>
      <c r="H23" s="42">
        <f t="shared" si="3"/>
        <v>367.2</v>
      </c>
      <c r="I23" s="42">
        <f t="shared" si="3"/>
        <v>538.56000000000006</v>
      </c>
      <c r="J23" s="42">
        <f t="shared" si="3"/>
        <v>546.21</v>
      </c>
      <c r="K23" s="42">
        <f t="shared" si="3"/>
        <v>5130.09</v>
      </c>
      <c r="L23" s="42">
        <f t="shared" si="3"/>
        <v>0</v>
      </c>
      <c r="M23" s="42">
        <f t="shared" si="3"/>
        <v>728.28</v>
      </c>
      <c r="N23" s="42">
        <f t="shared" si="3"/>
        <v>673.2</v>
      </c>
      <c r="O23" s="42">
        <f t="shared" si="3"/>
        <v>0</v>
      </c>
      <c r="P23" s="42">
        <f t="shared" si="3"/>
        <v>0</v>
      </c>
      <c r="Q23" s="42">
        <f t="shared" si="3"/>
        <v>36.975000000000001</v>
      </c>
      <c r="R23" s="42">
        <f t="shared" si="3"/>
        <v>1906.3799999999999</v>
      </c>
      <c r="S23" s="42">
        <f t="shared" si="3"/>
        <v>706.86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14554.533000000001</v>
      </c>
    </row>
    <row r="24" spans="1:25" x14ac:dyDescent="0.15">
      <c r="A24" s="7">
        <f>SUM(A19)</f>
        <v>44</v>
      </c>
      <c r="B24" s="8" t="s">
        <v>10</v>
      </c>
      <c r="C24" s="42">
        <f>SUM(C20*C22)</f>
        <v>436.48</v>
      </c>
      <c r="D24" s="42">
        <f>SUM(D20*D22)</f>
        <v>0</v>
      </c>
      <c r="E24" s="42">
        <f t="shared" ref="E24:X24" si="4">SUM(E20*E22)</f>
        <v>487.87200000000001</v>
      </c>
      <c r="F24" s="42">
        <f t="shared" si="4"/>
        <v>950.4</v>
      </c>
      <c r="G24" s="42">
        <f t="shared" si="4"/>
        <v>0</v>
      </c>
      <c r="H24" s="42">
        <f t="shared" si="4"/>
        <v>0</v>
      </c>
      <c r="I24" s="42">
        <f t="shared" si="4"/>
        <v>1161.6000000000001</v>
      </c>
      <c r="J24" s="42">
        <f t="shared" si="4"/>
        <v>219.91200000000001</v>
      </c>
      <c r="K24" s="42">
        <f t="shared" si="4"/>
        <v>0</v>
      </c>
      <c r="L24" s="42">
        <f t="shared" si="4"/>
        <v>1698.4</v>
      </c>
      <c r="M24" s="42">
        <f t="shared" si="4"/>
        <v>0</v>
      </c>
      <c r="N24" s="42">
        <f t="shared" si="4"/>
        <v>0</v>
      </c>
      <c r="O24" s="42">
        <f t="shared" si="4"/>
        <v>26.136000000000003</v>
      </c>
      <c r="P24" s="42">
        <f t="shared" si="4"/>
        <v>123.42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5104.22</v>
      </c>
    </row>
    <row r="25" spans="1:25" x14ac:dyDescent="0.15">
      <c r="A25" s="76" t="s">
        <v>11</v>
      </c>
      <c r="B25" s="77"/>
      <c r="C25" s="44">
        <f>SUM(C23:C24)</f>
        <v>1448.3200000000002</v>
      </c>
      <c r="D25" s="44">
        <f t="shared" ref="D25:X25" si="5">+D21*D22</f>
        <v>439.11</v>
      </c>
      <c r="E25" s="44">
        <f t="shared" si="5"/>
        <v>1053.3600000000001</v>
      </c>
      <c r="F25" s="44">
        <f t="shared" si="5"/>
        <v>2492.64</v>
      </c>
      <c r="G25" s="44">
        <f t="shared" si="5"/>
        <v>362.09999999999997</v>
      </c>
      <c r="H25" s="44">
        <f t="shared" si="5"/>
        <v>367.2</v>
      </c>
      <c r="I25" s="44">
        <f t="shared" si="5"/>
        <v>1700.16</v>
      </c>
      <c r="J25" s="44">
        <f t="shared" si="5"/>
        <v>766.12199999999996</v>
      </c>
      <c r="K25" s="44">
        <f t="shared" si="5"/>
        <v>5130.09</v>
      </c>
      <c r="L25" s="44">
        <f t="shared" si="5"/>
        <v>1698.4</v>
      </c>
      <c r="M25" s="44">
        <f t="shared" si="5"/>
        <v>728.28</v>
      </c>
      <c r="N25" s="44">
        <f t="shared" si="5"/>
        <v>673.2</v>
      </c>
      <c r="O25" s="44">
        <f t="shared" si="5"/>
        <v>26.136000000000003</v>
      </c>
      <c r="P25" s="44">
        <f t="shared" si="5"/>
        <v>123.42</v>
      </c>
      <c r="Q25" s="44">
        <f t="shared" si="5"/>
        <v>36.975000000000001</v>
      </c>
      <c r="R25" s="44">
        <f t="shared" si="5"/>
        <v>1906.3799999999999</v>
      </c>
      <c r="S25" s="44">
        <f t="shared" si="5"/>
        <v>706.86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19658.752999999997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29" spans="1:25" x14ac:dyDescent="0.15">
      <c r="A29" s="60"/>
      <c r="B29" s="60"/>
      <c r="C29" s="50"/>
      <c r="H29" s="60"/>
      <c r="I29" s="60"/>
      <c r="J29" s="60"/>
      <c r="K29" s="60"/>
      <c r="P29" s="60"/>
      <c r="Q29" s="60"/>
      <c r="R29" s="60"/>
      <c r="S29" s="60"/>
    </row>
    <row r="30" spans="1:25" x14ac:dyDescent="0.15">
      <c r="A30" s="60"/>
      <c r="B30" s="60"/>
      <c r="C30" s="50"/>
      <c r="H30" s="60"/>
      <c r="I30" s="60"/>
      <c r="J30" s="60"/>
      <c r="K30" s="60"/>
      <c r="P30" s="60"/>
      <c r="Q30" s="60"/>
      <c r="R30" s="60"/>
      <c r="S30" s="60"/>
    </row>
    <row r="31" spans="1:25" x14ac:dyDescent="0.15">
      <c r="A31" s="60"/>
      <c r="B31" s="60"/>
      <c r="C31" s="50"/>
      <c r="H31" s="60"/>
      <c r="I31" s="60"/>
      <c r="J31" s="60"/>
      <c r="K31" s="60"/>
      <c r="P31" s="60"/>
      <c r="Q31" s="60"/>
      <c r="R31" s="60"/>
      <c r="S31" s="60"/>
    </row>
    <row r="32" spans="1:25" x14ac:dyDescent="0.15">
      <c r="A32" s="60"/>
      <c r="B32" s="60"/>
      <c r="C32" s="50"/>
      <c r="H32" s="60"/>
      <c r="I32" s="60"/>
      <c r="J32" s="60"/>
      <c r="K32" s="60"/>
      <c r="P32" s="60"/>
      <c r="Q32" s="60"/>
      <c r="R32" s="60"/>
      <c r="S32" s="60"/>
    </row>
    <row r="33" spans="1:25" x14ac:dyDescent="0.15">
      <c r="A33" s="60"/>
      <c r="B33" s="60"/>
      <c r="C33" s="50"/>
      <c r="H33" s="60"/>
      <c r="I33" s="60"/>
      <c r="J33" s="60"/>
      <c r="K33" s="60"/>
      <c r="P33" s="60"/>
      <c r="Q33" s="60"/>
      <c r="R33" s="60"/>
      <c r="S33" s="60"/>
    </row>
    <row r="34" spans="1:25" x14ac:dyDescent="0.15">
      <c r="A34" s="60"/>
      <c r="B34" s="60"/>
      <c r="C34" s="50"/>
      <c r="H34" s="60"/>
      <c r="I34" s="60"/>
      <c r="J34" s="60"/>
      <c r="K34" s="60"/>
      <c r="P34" s="60"/>
      <c r="Q34" s="60"/>
      <c r="R34" s="60"/>
      <c r="S34" s="60"/>
    </row>
    <row r="35" spans="1:25" x14ac:dyDescent="0.15">
      <c r="A35" s="60"/>
      <c r="B35" s="60"/>
      <c r="C35" s="50"/>
      <c r="H35" s="60"/>
      <c r="I35" s="60"/>
      <c r="J35" s="60"/>
      <c r="K35" s="60"/>
      <c r="P35" s="60"/>
      <c r="Q35" s="60"/>
      <c r="R35" s="60"/>
      <c r="S35" s="60"/>
    </row>
    <row r="36" spans="1:25" x14ac:dyDescent="0.15">
      <c r="A36" s="60"/>
      <c r="B36" s="60"/>
      <c r="C36" s="50"/>
      <c r="H36" s="60"/>
      <c r="I36" s="60"/>
      <c r="J36" s="60"/>
      <c r="K36" s="60"/>
      <c r="P36" s="60"/>
      <c r="Q36" s="60"/>
      <c r="R36" s="60"/>
      <c r="S36" s="60"/>
    </row>
    <row r="37" spans="1:25" x14ac:dyDescent="0.15">
      <c r="A37" s="60"/>
      <c r="B37" s="60"/>
      <c r="C37" s="50"/>
      <c r="H37" s="60"/>
      <c r="I37" s="60"/>
      <c r="J37" s="60"/>
      <c r="K37" s="60"/>
      <c r="P37" s="60"/>
      <c r="Q37" s="60"/>
      <c r="R37" s="60"/>
      <c r="S37" s="60"/>
    </row>
    <row r="38" spans="1:25" x14ac:dyDescent="0.15">
      <c r="A38" s="60"/>
      <c r="B38" s="60"/>
      <c r="C38" s="50"/>
      <c r="H38" s="60"/>
      <c r="I38" s="60"/>
      <c r="J38" s="60"/>
      <c r="K38" s="60"/>
      <c r="P38" s="60"/>
      <c r="Q38" s="60"/>
      <c r="R38" s="60"/>
      <c r="S38" s="60"/>
    </row>
    <row r="39" spans="1:25" x14ac:dyDescent="0.15">
      <c r="A39" s="60"/>
      <c r="B39" s="60"/>
      <c r="C39" s="50"/>
      <c r="H39" s="60"/>
      <c r="I39" s="60"/>
      <c r="J39" s="60"/>
      <c r="K39" s="60"/>
      <c r="P39" s="60"/>
      <c r="Q39" s="60"/>
      <c r="R39" s="60"/>
      <c r="S39" s="60"/>
    </row>
    <row r="40" spans="1:25" x14ac:dyDescent="0.15">
      <c r="A40" s="60"/>
      <c r="B40" s="60"/>
      <c r="C40" s="50"/>
      <c r="H40" s="60"/>
      <c r="I40" s="60"/>
      <c r="J40" s="60"/>
      <c r="K40" s="60"/>
      <c r="P40" s="60"/>
      <c r="Q40" s="60"/>
      <c r="R40" s="60"/>
      <c r="S40" s="60"/>
    </row>
    <row r="41" spans="1:25" x14ac:dyDescent="0.15">
      <c r="A41" s="60"/>
      <c r="B41" s="60"/>
      <c r="C41" s="50"/>
      <c r="H41" s="60"/>
      <c r="I41" s="60"/>
      <c r="J41" s="60"/>
      <c r="K41" s="60"/>
      <c r="P41" s="60"/>
      <c r="Q41" s="60"/>
      <c r="R41" s="60"/>
      <c r="S41" s="60"/>
    </row>
    <row r="44" spans="1:25" x14ac:dyDescent="0.15">
      <c r="B44" s="78" t="s">
        <v>0</v>
      </c>
      <c r="C44" s="78"/>
      <c r="D44" s="78"/>
      <c r="E44" s="78"/>
      <c r="F44" s="78"/>
      <c r="G44" s="78"/>
      <c r="H44" s="78"/>
      <c r="I44" s="78"/>
      <c r="J44" s="78"/>
      <c r="L44" s="10"/>
      <c r="M44" s="79" t="s">
        <v>1</v>
      </c>
      <c r="N44" s="79"/>
      <c r="O44" s="79"/>
      <c r="P44" s="79"/>
      <c r="Q44" s="79"/>
      <c r="R44" s="79" t="s">
        <v>15</v>
      </c>
      <c r="S44" s="79"/>
      <c r="T44" s="79"/>
      <c r="U44" s="79"/>
      <c r="V44" s="79"/>
    </row>
    <row r="45" spans="1:25" x14ac:dyDescent="0.15">
      <c r="B45" s="11" t="s">
        <v>3</v>
      </c>
      <c r="C45" s="12">
        <v>87</v>
      </c>
      <c r="D45" s="12">
        <v>87</v>
      </c>
      <c r="E45" s="13"/>
      <c r="F45" s="13"/>
      <c r="G45" s="13"/>
      <c r="H45" s="13"/>
      <c r="I45" s="13"/>
      <c r="J45" s="13"/>
      <c r="P45" s="62">
        <v>43182</v>
      </c>
      <c r="Q45" s="62"/>
      <c r="R45" s="62"/>
      <c r="S45" s="62"/>
      <c r="T45" s="13"/>
      <c r="U45" s="13"/>
      <c r="V45" s="13"/>
    </row>
    <row r="46" spans="1:25" x14ac:dyDescent="0.15">
      <c r="A46" s="63"/>
      <c r="B46" s="64"/>
      <c r="C46" s="67" t="s">
        <v>4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/>
      <c r="W46" s="14"/>
      <c r="X46" s="14"/>
      <c r="Y46" s="15"/>
    </row>
    <row r="47" spans="1:25" ht="67.5" thickBot="1" x14ac:dyDescent="0.2">
      <c r="A47" s="65"/>
      <c r="B47" s="66"/>
      <c r="C47" s="16" t="s">
        <v>43</v>
      </c>
      <c r="D47" s="18" t="s">
        <v>28</v>
      </c>
      <c r="E47" s="18" t="s">
        <v>30</v>
      </c>
      <c r="F47" s="18" t="s">
        <v>48</v>
      </c>
      <c r="G47" s="18" t="s">
        <v>61</v>
      </c>
      <c r="H47" s="18" t="s">
        <v>93</v>
      </c>
      <c r="I47" s="18" t="s">
        <v>33</v>
      </c>
      <c r="J47" s="18" t="s">
        <v>84</v>
      </c>
      <c r="K47" s="18" t="s">
        <v>68</v>
      </c>
      <c r="L47" s="18" t="s">
        <v>40</v>
      </c>
      <c r="M47" s="18" t="s">
        <v>35</v>
      </c>
      <c r="N47" s="18" t="s">
        <v>135</v>
      </c>
      <c r="O47" s="18" t="s">
        <v>41</v>
      </c>
      <c r="P47" s="18"/>
      <c r="Q47" s="18"/>
      <c r="R47" s="18"/>
      <c r="S47" s="18"/>
      <c r="T47" s="18"/>
      <c r="U47" s="18"/>
      <c r="V47" s="17"/>
      <c r="W47" s="17"/>
      <c r="X47" s="17"/>
      <c r="Y47" s="15"/>
    </row>
    <row r="48" spans="1:25" ht="11.25" customHeight="1" x14ac:dyDescent="0.15">
      <c r="A48" s="70" t="s">
        <v>5</v>
      </c>
      <c r="B48" s="21" t="s">
        <v>78</v>
      </c>
      <c r="C48" s="22"/>
      <c r="D48" s="22"/>
      <c r="E48" s="22"/>
      <c r="F48" s="22"/>
      <c r="G48" s="22"/>
      <c r="H48" s="22"/>
      <c r="I48" s="22"/>
      <c r="J48" s="22"/>
      <c r="K48" s="22"/>
      <c r="L48" s="22">
        <v>70</v>
      </c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15"/>
    </row>
    <row r="49" spans="1:25" x14ac:dyDescent="0.15">
      <c r="A49" s="71"/>
      <c r="B49" s="24" t="s">
        <v>134</v>
      </c>
      <c r="C49" s="25"/>
      <c r="D49" s="25">
        <v>2</v>
      </c>
      <c r="E49" s="25"/>
      <c r="F49" s="25">
        <v>60</v>
      </c>
      <c r="G49" s="25"/>
      <c r="H49" s="25"/>
      <c r="I49" s="25"/>
      <c r="J49" s="25"/>
      <c r="K49" s="25"/>
      <c r="L49" s="25"/>
      <c r="M49" s="25"/>
      <c r="N49" s="25">
        <v>30</v>
      </c>
      <c r="O49" s="25"/>
      <c r="P49" s="25"/>
      <c r="Q49" s="25"/>
      <c r="R49" s="25"/>
      <c r="S49" s="25"/>
      <c r="T49" s="25"/>
      <c r="U49" s="25"/>
      <c r="V49" s="26"/>
      <c r="W49" s="26"/>
      <c r="X49" s="26"/>
      <c r="Y49" s="15"/>
    </row>
    <row r="50" spans="1:25" x14ac:dyDescent="0.15">
      <c r="A50" s="71"/>
      <c r="B50" s="24" t="s">
        <v>30</v>
      </c>
      <c r="C50" s="25"/>
      <c r="D50" s="25"/>
      <c r="E50" s="25">
        <v>12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ht="11.25" thickBot="1" x14ac:dyDescent="0.2">
      <c r="A51" s="72"/>
      <c r="B51" s="27" t="s">
        <v>43</v>
      </c>
      <c r="C51" s="28">
        <v>70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  <c r="W51" s="29"/>
      <c r="X51" s="29"/>
      <c r="Y51" s="15"/>
    </row>
    <row r="52" spans="1:25" ht="11.25" customHeight="1" x14ac:dyDescent="0.15">
      <c r="A52" s="70" t="s">
        <v>6</v>
      </c>
      <c r="B52" s="21" t="s">
        <v>46</v>
      </c>
      <c r="C52" s="22"/>
      <c r="D52" s="22"/>
      <c r="E52" s="22"/>
      <c r="F52" s="22">
        <v>50</v>
      </c>
      <c r="G52" s="22">
        <v>25</v>
      </c>
      <c r="H52" s="22">
        <v>15</v>
      </c>
      <c r="I52" s="22">
        <v>30</v>
      </c>
      <c r="J52" s="22"/>
      <c r="K52" s="22"/>
      <c r="L52" s="22"/>
      <c r="M52" s="22">
        <v>15</v>
      </c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15"/>
    </row>
    <row r="53" spans="1:25" x14ac:dyDescent="0.15">
      <c r="A53" s="71"/>
      <c r="B53" s="24" t="s">
        <v>97</v>
      </c>
      <c r="C53" s="25"/>
      <c r="D53" s="25">
        <v>15</v>
      </c>
      <c r="E53" s="25"/>
      <c r="F53" s="25"/>
      <c r="G53" s="25"/>
      <c r="H53" s="25"/>
      <c r="I53" s="25">
        <v>10</v>
      </c>
      <c r="J53" s="25">
        <v>20</v>
      </c>
      <c r="K53" s="25">
        <v>50</v>
      </c>
      <c r="L53" s="25"/>
      <c r="M53" s="25"/>
      <c r="N53" s="25"/>
      <c r="O53" s="25">
        <v>3</v>
      </c>
      <c r="P53" s="25"/>
      <c r="Q53" s="25"/>
      <c r="R53" s="25"/>
      <c r="S53" s="25"/>
      <c r="T53" s="25"/>
      <c r="U53" s="25"/>
      <c r="V53" s="26"/>
      <c r="W53" s="26"/>
      <c r="X53" s="26"/>
      <c r="Y53" s="15"/>
    </row>
    <row r="54" spans="1:25" x14ac:dyDescent="0.15">
      <c r="A54" s="71"/>
      <c r="B54" s="24" t="s">
        <v>30</v>
      </c>
      <c r="C54" s="25"/>
      <c r="D54" s="25"/>
      <c r="E54" s="25">
        <v>10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ht="11.25" thickBot="1" x14ac:dyDescent="0.2">
      <c r="A55" s="72"/>
      <c r="B55" s="27" t="s">
        <v>47</v>
      </c>
      <c r="C55" s="28">
        <v>60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9"/>
      <c r="W55" s="29"/>
      <c r="X55" s="29"/>
      <c r="Y55" s="15"/>
    </row>
    <row r="56" spans="1:25" ht="11.25" customHeight="1" x14ac:dyDescent="0.15">
      <c r="A56" s="70" t="s">
        <v>7</v>
      </c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3"/>
      <c r="W56" s="53"/>
      <c r="X56" s="53"/>
      <c r="Y56" s="15"/>
    </row>
    <row r="57" spans="1:25" x14ac:dyDescent="0.15">
      <c r="A57" s="71"/>
      <c r="B57" s="5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5"/>
      <c r="W57" s="55"/>
      <c r="X57" s="55"/>
      <c r="Y57" s="15"/>
    </row>
    <row r="58" spans="1:25" x14ac:dyDescent="0.15">
      <c r="A58" s="7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ht="11.25" thickBot="1" x14ac:dyDescent="0.2">
      <c r="A59" s="73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8"/>
      <c r="W59" s="58"/>
      <c r="X59" s="58"/>
      <c r="Y59" s="15"/>
    </row>
    <row r="60" spans="1:25" ht="11.25" thickBot="1" x14ac:dyDescent="0.2">
      <c r="A60" s="1">
        <f>SUM(C45)</f>
        <v>87</v>
      </c>
      <c r="B60" s="2" t="s">
        <v>16</v>
      </c>
      <c r="C60" s="31">
        <f>SUM(C48:C51)</f>
        <v>70</v>
      </c>
      <c r="D60" s="31">
        <f t="shared" ref="D60:X60" si="6">SUM(D48:D51)</f>
        <v>2</v>
      </c>
      <c r="E60" s="31">
        <f t="shared" si="6"/>
        <v>12</v>
      </c>
      <c r="F60" s="31">
        <f t="shared" si="6"/>
        <v>60</v>
      </c>
      <c r="G60" s="31">
        <f t="shared" si="6"/>
        <v>0</v>
      </c>
      <c r="H60" s="31">
        <f t="shared" si="6"/>
        <v>0</v>
      </c>
      <c r="I60" s="31">
        <f t="shared" si="6"/>
        <v>0</v>
      </c>
      <c r="J60" s="31">
        <f t="shared" si="6"/>
        <v>0</v>
      </c>
      <c r="K60" s="31">
        <f t="shared" si="6"/>
        <v>0</v>
      </c>
      <c r="L60" s="31">
        <f t="shared" si="6"/>
        <v>70</v>
      </c>
      <c r="M60" s="31">
        <f t="shared" si="6"/>
        <v>0</v>
      </c>
      <c r="N60" s="31">
        <f t="shared" si="6"/>
        <v>30</v>
      </c>
      <c r="O60" s="31">
        <f t="shared" si="6"/>
        <v>0</v>
      </c>
      <c r="P60" s="31">
        <f t="shared" si="6"/>
        <v>0</v>
      </c>
      <c r="Q60" s="31">
        <f t="shared" si="6"/>
        <v>0</v>
      </c>
      <c r="R60" s="31">
        <f t="shared" si="6"/>
        <v>0</v>
      </c>
      <c r="S60" s="31">
        <f t="shared" si="6"/>
        <v>0</v>
      </c>
      <c r="T60" s="31">
        <f t="shared" si="6"/>
        <v>0</v>
      </c>
      <c r="U60" s="31">
        <f t="shared" si="6"/>
        <v>0</v>
      </c>
      <c r="V60" s="31">
        <f t="shared" si="6"/>
        <v>0</v>
      </c>
      <c r="W60" s="31">
        <f t="shared" si="6"/>
        <v>0</v>
      </c>
      <c r="X60" s="31">
        <f t="shared" si="6"/>
        <v>0</v>
      </c>
      <c r="Y60" s="15"/>
    </row>
    <row r="61" spans="1:25" x14ac:dyDescent="0.15">
      <c r="A61" s="3"/>
      <c r="B61" s="4" t="s">
        <v>17</v>
      </c>
      <c r="C61" s="33">
        <f>SUM(A60*C60)/1000</f>
        <v>6.09</v>
      </c>
      <c r="D61" s="33">
        <f>+(A60*D60)/1000</f>
        <v>0.17399999999999999</v>
      </c>
      <c r="E61" s="33">
        <f>+(A60*E60)/1000</f>
        <v>1.044</v>
      </c>
      <c r="F61" s="33">
        <f>+(A60*F60)/1000</f>
        <v>5.22</v>
      </c>
      <c r="G61" s="33">
        <f>+(A60*G60)/1000</f>
        <v>0</v>
      </c>
      <c r="H61" s="33">
        <f>+(A60*H60)/1000</f>
        <v>0</v>
      </c>
      <c r="I61" s="33">
        <f>+(A60*I60)/1000</f>
        <v>0</v>
      </c>
      <c r="J61" s="33">
        <f>+(A60*J60)/1000</f>
        <v>0</v>
      </c>
      <c r="K61" s="33">
        <f>+(A60*K60)/1000</f>
        <v>0</v>
      </c>
      <c r="L61" s="33">
        <f>+(A60*L60)/1000</f>
        <v>6.09</v>
      </c>
      <c r="M61" s="33">
        <f>+(A60*M60)/1000</f>
        <v>0</v>
      </c>
      <c r="N61" s="33">
        <f>+(A60*N60)/1000</f>
        <v>2.61</v>
      </c>
      <c r="O61" s="33">
        <f>+(A60*O60)/1000</f>
        <v>0</v>
      </c>
      <c r="P61" s="33">
        <f>+(A60*P60)/1000</f>
        <v>0</v>
      </c>
      <c r="Q61" s="33">
        <f>+(A60*Q60)/1000</f>
        <v>0</v>
      </c>
      <c r="R61" s="33">
        <f>+(A60*R60)/1000</f>
        <v>0</v>
      </c>
      <c r="S61" s="33">
        <f>+(A60*S60)/1000</f>
        <v>0</v>
      </c>
      <c r="T61" s="33">
        <f>+(A60*T60)/1000</f>
        <v>0</v>
      </c>
      <c r="U61" s="33">
        <f>+(A60*U60)/1000</f>
        <v>0</v>
      </c>
      <c r="V61" s="33">
        <f>+(A60*V60)/1000</f>
        <v>0</v>
      </c>
      <c r="W61" s="33">
        <f>+(A60*W60)/1000</f>
        <v>0</v>
      </c>
      <c r="X61" s="33">
        <f>+(A60*X60)/1000</f>
        <v>0</v>
      </c>
      <c r="Y61" s="15"/>
    </row>
    <row r="62" spans="1:25" x14ac:dyDescent="0.15">
      <c r="A62" s="1">
        <f>SUM(D45)</f>
        <v>87</v>
      </c>
      <c r="B62" s="4" t="s">
        <v>18</v>
      </c>
      <c r="C62" s="34">
        <f>SUM(C52:C55)</f>
        <v>60</v>
      </c>
      <c r="D62" s="34">
        <f t="shared" ref="D62:X62" si="7">SUM(D52:D55)</f>
        <v>15</v>
      </c>
      <c r="E62" s="34">
        <f t="shared" si="7"/>
        <v>10</v>
      </c>
      <c r="F62" s="34">
        <f t="shared" si="7"/>
        <v>50</v>
      </c>
      <c r="G62" s="34">
        <f t="shared" si="7"/>
        <v>25</v>
      </c>
      <c r="H62" s="34">
        <f t="shared" si="7"/>
        <v>15</v>
      </c>
      <c r="I62" s="34">
        <f t="shared" si="7"/>
        <v>40</v>
      </c>
      <c r="J62" s="34">
        <f t="shared" si="7"/>
        <v>20</v>
      </c>
      <c r="K62" s="34">
        <f t="shared" si="7"/>
        <v>50</v>
      </c>
      <c r="L62" s="34">
        <f t="shared" si="7"/>
        <v>0</v>
      </c>
      <c r="M62" s="34">
        <f t="shared" si="7"/>
        <v>15</v>
      </c>
      <c r="N62" s="34">
        <f t="shared" si="7"/>
        <v>0</v>
      </c>
      <c r="O62" s="34">
        <f t="shared" si="7"/>
        <v>3</v>
      </c>
      <c r="P62" s="34">
        <f t="shared" si="7"/>
        <v>0</v>
      </c>
      <c r="Q62" s="34">
        <f t="shared" si="7"/>
        <v>0</v>
      </c>
      <c r="R62" s="34">
        <f t="shared" si="7"/>
        <v>0</v>
      </c>
      <c r="S62" s="34">
        <f t="shared" si="7"/>
        <v>0</v>
      </c>
      <c r="T62" s="34">
        <f t="shared" si="7"/>
        <v>0</v>
      </c>
      <c r="U62" s="34">
        <f t="shared" si="7"/>
        <v>0</v>
      </c>
      <c r="V62" s="34">
        <f t="shared" si="7"/>
        <v>0</v>
      </c>
      <c r="W62" s="34">
        <f t="shared" si="7"/>
        <v>0</v>
      </c>
      <c r="X62" s="34">
        <f t="shared" si="7"/>
        <v>0</v>
      </c>
      <c r="Y62" s="15"/>
    </row>
    <row r="63" spans="1:25" ht="11.25" thickBot="1" x14ac:dyDescent="0.2">
      <c r="A63" s="5"/>
      <c r="B63" s="6" t="s">
        <v>19</v>
      </c>
      <c r="C63" s="36">
        <f>SUM(A62*C62)/1000</f>
        <v>5.22</v>
      </c>
      <c r="D63" s="36">
        <f>+(A62*D62)/1000</f>
        <v>1.3049999999999999</v>
      </c>
      <c r="E63" s="36">
        <f>+(A62*E62)/1000</f>
        <v>0.87</v>
      </c>
      <c r="F63" s="36">
        <f>+(A62*F62)/1000</f>
        <v>4.3499999999999996</v>
      </c>
      <c r="G63" s="36">
        <f>+(A62*G62)/1000</f>
        <v>2.1749999999999998</v>
      </c>
      <c r="H63" s="36">
        <f>+(A62*H62)/1000</f>
        <v>1.3049999999999999</v>
      </c>
      <c r="I63" s="36">
        <f>+(A62*I62)/1000</f>
        <v>3.48</v>
      </c>
      <c r="J63" s="36">
        <f>+(A62*J62)/1000</f>
        <v>1.74</v>
      </c>
      <c r="K63" s="36">
        <f>+(A62*K62)/1000</f>
        <v>4.3499999999999996</v>
      </c>
      <c r="L63" s="36">
        <f>+(A62*L62)/1000</f>
        <v>0</v>
      </c>
      <c r="M63" s="36">
        <f>+(A62*M62)/1000</f>
        <v>1.3049999999999999</v>
      </c>
      <c r="N63" s="36">
        <f>+(A62*N62)/1000</f>
        <v>0</v>
      </c>
      <c r="O63" s="36">
        <f>+(A62*O62)/1000</f>
        <v>0.26100000000000001</v>
      </c>
      <c r="P63" s="36">
        <f>+(A62*P62)/1000</f>
        <v>0</v>
      </c>
      <c r="Q63" s="36">
        <f>+(A62*Q62)/1000</f>
        <v>0</v>
      </c>
      <c r="R63" s="36">
        <f>+(A62*R62)/1000</f>
        <v>0</v>
      </c>
      <c r="S63" s="36">
        <f>+(A62*S62)/1000</f>
        <v>0</v>
      </c>
      <c r="T63" s="36">
        <f>+(A62*T62)/1000</f>
        <v>0</v>
      </c>
      <c r="U63" s="36">
        <f>+(A62*U62)/1000</f>
        <v>0</v>
      </c>
      <c r="V63" s="37">
        <f>+(A62*V62)/1000</f>
        <v>0</v>
      </c>
      <c r="W63" s="37">
        <f>+(A62*W62)/1000</f>
        <v>0</v>
      </c>
      <c r="X63" s="37">
        <f>+(A62*X62)/1000</f>
        <v>0</v>
      </c>
      <c r="Y63" s="15"/>
    </row>
    <row r="64" spans="1:25" x14ac:dyDescent="0.15">
      <c r="A64" s="74" t="s">
        <v>8</v>
      </c>
      <c r="B64" s="75"/>
      <c r="C64" s="38">
        <f>+C63+C61</f>
        <v>11.309999999999999</v>
      </c>
      <c r="D64" s="38">
        <f t="shared" ref="D64:X64" si="8">+D63+D61</f>
        <v>1.4789999999999999</v>
      </c>
      <c r="E64" s="38">
        <f t="shared" si="8"/>
        <v>1.9140000000000001</v>
      </c>
      <c r="F64" s="38">
        <f t="shared" si="8"/>
        <v>9.57</v>
      </c>
      <c r="G64" s="38">
        <f t="shared" si="8"/>
        <v>2.1749999999999998</v>
      </c>
      <c r="H64" s="38">
        <f t="shared" si="8"/>
        <v>1.3049999999999999</v>
      </c>
      <c r="I64" s="38">
        <f t="shared" si="8"/>
        <v>3.48</v>
      </c>
      <c r="J64" s="38">
        <f t="shared" si="8"/>
        <v>1.74</v>
      </c>
      <c r="K64" s="38">
        <f t="shared" si="8"/>
        <v>4.3499999999999996</v>
      </c>
      <c r="L64" s="38">
        <f t="shared" si="8"/>
        <v>6.09</v>
      </c>
      <c r="M64" s="38">
        <f t="shared" si="8"/>
        <v>1.3049999999999999</v>
      </c>
      <c r="N64" s="38">
        <f t="shared" si="8"/>
        <v>2.61</v>
      </c>
      <c r="O64" s="38">
        <f t="shared" si="8"/>
        <v>0.26100000000000001</v>
      </c>
      <c r="P64" s="38">
        <f t="shared" si="8"/>
        <v>0</v>
      </c>
      <c r="Q64" s="38">
        <f t="shared" si="8"/>
        <v>0</v>
      </c>
      <c r="R64" s="38">
        <f t="shared" si="8"/>
        <v>0</v>
      </c>
      <c r="S64" s="38">
        <f t="shared" si="8"/>
        <v>0</v>
      </c>
      <c r="T64" s="38">
        <f t="shared" si="8"/>
        <v>0</v>
      </c>
      <c r="U64" s="38">
        <f t="shared" si="8"/>
        <v>0</v>
      </c>
      <c r="V64" s="39">
        <f t="shared" si="8"/>
        <v>0</v>
      </c>
      <c r="W64" s="39">
        <f t="shared" si="8"/>
        <v>0</v>
      </c>
      <c r="X64" s="39">
        <f t="shared" si="8"/>
        <v>0</v>
      </c>
      <c r="Y64" s="15"/>
    </row>
    <row r="65" spans="1:25" x14ac:dyDescent="0.15">
      <c r="A65" s="67" t="s">
        <v>9</v>
      </c>
      <c r="B65" s="69"/>
      <c r="C65" s="40">
        <v>248</v>
      </c>
      <c r="D65" s="40">
        <v>574</v>
      </c>
      <c r="E65" s="40">
        <v>1584</v>
      </c>
      <c r="F65" s="40">
        <v>167</v>
      </c>
      <c r="G65" s="40">
        <v>507</v>
      </c>
      <c r="H65" s="40">
        <v>600</v>
      </c>
      <c r="I65" s="40">
        <v>219</v>
      </c>
      <c r="J65" s="40">
        <v>1200</v>
      </c>
      <c r="K65" s="40">
        <v>678</v>
      </c>
      <c r="L65" s="40">
        <v>198</v>
      </c>
      <c r="M65" s="40">
        <v>714</v>
      </c>
      <c r="N65" s="40">
        <v>1080</v>
      </c>
      <c r="O65" s="40">
        <v>145</v>
      </c>
      <c r="P65" s="40"/>
      <c r="Q65" s="40"/>
      <c r="R65" s="40"/>
      <c r="S65" s="40"/>
      <c r="T65" s="40"/>
      <c r="U65" s="40"/>
      <c r="V65" s="41"/>
      <c r="W65" s="41"/>
      <c r="X65" s="41"/>
      <c r="Y65" s="15"/>
    </row>
    <row r="66" spans="1:25" x14ac:dyDescent="0.15">
      <c r="A66" s="7">
        <f>SUM(A60)</f>
        <v>87</v>
      </c>
      <c r="B66" s="8" t="s">
        <v>10</v>
      </c>
      <c r="C66" s="42">
        <f>SUM(C61*C65)</f>
        <v>1510.32</v>
      </c>
      <c r="D66" s="42">
        <f>SUM(D61*D65)</f>
        <v>99.875999999999991</v>
      </c>
      <c r="E66" s="42">
        <f t="shared" ref="E66:X66" si="9">SUM(E61*E65)</f>
        <v>1653.6960000000001</v>
      </c>
      <c r="F66" s="42">
        <f t="shared" si="9"/>
        <v>871.74</v>
      </c>
      <c r="G66" s="42">
        <f t="shared" si="9"/>
        <v>0</v>
      </c>
      <c r="H66" s="42">
        <f t="shared" si="9"/>
        <v>0</v>
      </c>
      <c r="I66" s="42">
        <f t="shared" si="9"/>
        <v>0</v>
      </c>
      <c r="J66" s="42">
        <f t="shared" si="9"/>
        <v>0</v>
      </c>
      <c r="K66" s="42">
        <f t="shared" si="9"/>
        <v>0</v>
      </c>
      <c r="L66" s="42">
        <f t="shared" si="9"/>
        <v>1205.82</v>
      </c>
      <c r="M66" s="42">
        <f t="shared" si="9"/>
        <v>0</v>
      </c>
      <c r="N66" s="42">
        <f t="shared" si="9"/>
        <v>2818.7999999999997</v>
      </c>
      <c r="O66" s="42">
        <f t="shared" si="9"/>
        <v>0</v>
      </c>
      <c r="P66" s="42">
        <f t="shared" si="9"/>
        <v>0</v>
      </c>
      <c r="Q66" s="42">
        <f t="shared" si="9"/>
        <v>0</v>
      </c>
      <c r="R66" s="42">
        <f t="shared" si="9"/>
        <v>0</v>
      </c>
      <c r="S66" s="42">
        <f t="shared" si="9"/>
        <v>0</v>
      </c>
      <c r="T66" s="42">
        <f t="shared" si="9"/>
        <v>0</v>
      </c>
      <c r="U66" s="42">
        <f t="shared" si="9"/>
        <v>0</v>
      </c>
      <c r="V66" s="42">
        <f t="shared" si="9"/>
        <v>0</v>
      </c>
      <c r="W66" s="42">
        <f t="shared" si="9"/>
        <v>0</v>
      </c>
      <c r="X66" s="42">
        <f t="shared" si="9"/>
        <v>0</v>
      </c>
      <c r="Y66" s="43">
        <f>SUM(C66:X66)</f>
        <v>8160.2519999999986</v>
      </c>
    </row>
    <row r="67" spans="1:25" x14ac:dyDescent="0.15">
      <c r="A67" s="7">
        <f>SUM(A62)</f>
        <v>87</v>
      </c>
      <c r="B67" s="8" t="s">
        <v>10</v>
      </c>
      <c r="C67" s="42">
        <f>SUM(C63*C65)</f>
        <v>1294.56</v>
      </c>
      <c r="D67" s="42">
        <f>SUM(D63*D65)</f>
        <v>749.06999999999994</v>
      </c>
      <c r="E67" s="42">
        <f t="shared" ref="E67:X67" si="10">SUM(E63*E65)</f>
        <v>1378.08</v>
      </c>
      <c r="F67" s="42">
        <f t="shared" si="10"/>
        <v>726.44999999999993</v>
      </c>
      <c r="G67" s="42">
        <f t="shared" si="10"/>
        <v>1102.7249999999999</v>
      </c>
      <c r="H67" s="42">
        <f t="shared" si="10"/>
        <v>783</v>
      </c>
      <c r="I67" s="42">
        <f t="shared" si="10"/>
        <v>762.12</v>
      </c>
      <c r="J67" s="42">
        <f t="shared" si="10"/>
        <v>2088</v>
      </c>
      <c r="K67" s="42">
        <f t="shared" si="10"/>
        <v>2949.2999999999997</v>
      </c>
      <c r="L67" s="42">
        <f t="shared" si="10"/>
        <v>0</v>
      </c>
      <c r="M67" s="42">
        <f t="shared" si="10"/>
        <v>931.77</v>
      </c>
      <c r="N67" s="42">
        <f t="shared" si="10"/>
        <v>0</v>
      </c>
      <c r="O67" s="42">
        <f t="shared" si="10"/>
        <v>37.844999999999999</v>
      </c>
      <c r="P67" s="42">
        <f t="shared" si="10"/>
        <v>0</v>
      </c>
      <c r="Q67" s="42">
        <f t="shared" si="10"/>
        <v>0</v>
      </c>
      <c r="R67" s="42">
        <f t="shared" si="10"/>
        <v>0</v>
      </c>
      <c r="S67" s="42">
        <f t="shared" si="10"/>
        <v>0</v>
      </c>
      <c r="T67" s="42">
        <f t="shared" si="10"/>
        <v>0</v>
      </c>
      <c r="U67" s="42">
        <f t="shared" si="10"/>
        <v>0</v>
      </c>
      <c r="V67" s="42">
        <f t="shared" si="10"/>
        <v>0</v>
      </c>
      <c r="W67" s="42">
        <f t="shared" si="10"/>
        <v>0</v>
      </c>
      <c r="X67" s="42">
        <f t="shared" si="10"/>
        <v>0</v>
      </c>
      <c r="Y67" s="43">
        <f>SUM(C67:X67)</f>
        <v>12802.92</v>
      </c>
    </row>
    <row r="68" spans="1:25" x14ac:dyDescent="0.15">
      <c r="A68" s="76" t="s">
        <v>11</v>
      </c>
      <c r="B68" s="77"/>
      <c r="C68" s="44">
        <f>SUM(C66:C67)</f>
        <v>2804.88</v>
      </c>
      <c r="D68" s="44">
        <f t="shared" ref="D68:X68" si="11">+D64*D65</f>
        <v>848.94599999999991</v>
      </c>
      <c r="E68" s="44">
        <f t="shared" si="11"/>
        <v>3031.7760000000003</v>
      </c>
      <c r="F68" s="44">
        <f t="shared" si="11"/>
        <v>1598.19</v>
      </c>
      <c r="G68" s="44">
        <f t="shared" si="11"/>
        <v>1102.7249999999999</v>
      </c>
      <c r="H68" s="44">
        <f t="shared" si="11"/>
        <v>783</v>
      </c>
      <c r="I68" s="44">
        <f t="shared" si="11"/>
        <v>762.12</v>
      </c>
      <c r="J68" s="44">
        <f t="shared" si="11"/>
        <v>2088</v>
      </c>
      <c r="K68" s="44">
        <f t="shared" si="11"/>
        <v>2949.2999999999997</v>
      </c>
      <c r="L68" s="44">
        <f t="shared" si="11"/>
        <v>1205.82</v>
      </c>
      <c r="M68" s="44">
        <f t="shared" si="11"/>
        <v>931.77</v>
      </c>
      <c r="N68" s="44">
        <f t="shared" si="11"/>
        <v>2818.7999999999997</v>
      </c>
      <c r="O68" s="44">
        <f t="shared" si="11"/>
        <v>37.844999999999999</v>
      </c>
      <c r="P68" s="44">
        <f t="shared" si="11"/>
        <v>0</v>
      </c>
      <c r="Q68" s="44">
        <f t="shared" si="11"/>
        <v>0</v>
      </c>
      <c r="R68" s="44">
        <f t="shared" si="11"/>
        <v>0</v>
      </c>
      <c r="S68" s="44">
        <f t="shared" si="11"/>
        <v>0</v>
      </c>
      <c r="T68" s="44">
        <f t="shared" si="11"/>
        <v>0</v>
      </c>
      <c r="U68" s="44">
        <f t="shared" si="11"/>
        <v>0</v>
      </c>
      <c r="V68" s="45">
        <f t="shared" si="11"/>
        <v>0</v>
      </c>
      <c r="W68" s="45">
        <f t="shared" si="11"/>
        <v>0</v>
      </c>
      <c r="X68" s="45">
        <f t="shared" si="11"/>
        <v>0</v>
      </c>
      <c r="Y68" s="43">
        <f>SUM(C68:X68)</f>
        <v>20963.172000000002</v>
      </c>
    </row>
    <row r="69" spans="1:25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</row>
    <row r="70" spans="1:25" x14ac:dyDescent="0.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7"/>
    </row>
    <row r="71" spans="1:25" x14ac:dyDescent="0.15">
      <c r="A71" s="61" t="s">
        <v>12</v>
      </c>
      <c r="B71" s="61"/>
      <c r="C71" s="50"/>
      <c r="H71" s="61" t="s">
        <v>13</v>
      </c>
      <c r="I71" s="61"/>
      <c r="J71" s="61"/>
      <c r="K71" s="61"/>
      <c r="P71" s="61" t="s">
        <v>14</v>
      </c>
      <c r="Q71" s="61"/>
      <c r="R71" s="61"/>
      <c r="S71" s="61"/>
    </row>
  </sheetData>
  <mergeCells count="30">
    <mergeCell ref="P71:S71"/>
    <mergeCell ref="P45:S45"/>
    <mergeCell ref="A46:B47"/>
    <mergeCell ref="C46:V46"/>
    <mergeCell ref="A48:A51"/>
    <mergeCell ref="A52:A55"/>
    <mergeCell ref="A56:A59"/>
    <mergeCell ref="A64:B64"/>
    <mergeCell ref="A65:B65"/>
    <mergeCell ref="A68:B68"/>
    <mergeCell ref="A71:B71"/>
    <mergeCell ref="H71:K71"/>
    <mergeCell ref="A28:B28"/>
    <mergeCell ref="H28:K28"/>
    <mergeCell ref="P28:S28"/>
    <mergeCell ref="B44:J44"/>
    <mergeCell ref="M44:Q44"/>
    <mergeCell ref="R44:V44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selection activeCell="Z9" sqref="Z9"/>
    </sheetView>
  </sheetViews>
  <sheetFormatPr defaultRowHeight="10.5" x14ac:dyDescent="0.15"/>
  <cols>
    <col min="1" max="1" width="3.140625" style="9" customWidth="1"/>
    <col min="2" max="2" width="16.42578125" style="9" customWidth="1"/>
    <col min="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40</v>
      </c>
      <c r="D2" s="12">
        <v>40</v>
      </c>
      <c r="E2" s="13"/>
      <c r="F2" s="13"/>
      <c r="G2" s="13"/>
      <c r="H2" s="13"/>
      <c r="I2" s="13"/>
      <c r="J2" s="13"/>
      <c r="P2" s="62">
        <v>43185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72.75" thickBot="1" x14ac:dyDescent="0.2">
      <c r="A4" s="65"/>
      <c r="B4" s="66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141</v>
      </c>
      <c r="K4" s="18" t="s">
        <v>61</v>
      </c>
      <c r="L4" s="18" t="s">
        <v>48</v>
      </c>
      <c r="M4" s="18" t="s">
        <v>60</v>
      </c>
      <c r="N4" s="19" t="s">
        <v>68</v>
      </c>
      <c r="O4" s="18" t="s">
        <v>41</v>
      </c>
      <c r="P4" s="18" t="s">
        <v>88</v>
      </c>
      <c r="Q4" s="18" t="s">
        <v>77</v>
      </c>
      <c r="R4" s="18" t="s">
        <v>65</v>
      </c>
      <c r="S4" s="18" t="s">
        <v>83</v>
      </c>
      <c r="T4" s="18" t="s">
        <v>138</v>
      </c>
      <c r="U4" s="19"/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78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80</v>
      </c>
      <c r="C6" s="25"/>
      <c r="D6" s="25"/>
      <c r="E6" s="25">
        <v>4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1"/>
      <c r="B7" s="24" t="s">
        <v>62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46</v>
      </c>
      <c r="C9" s="22"/>
      <c r="D9" s="22">
        <v>5</v>
      </c>
      <c r="E9" s="22"/>
      <c r="F9" s="22"/>
      <c r="G9" s="22"/>
      <c r="H9" s="22"/>
      <c r="I9" s="22">
        <v>30</v>
      </c>
      <c r="J9" s="22"/>
      <c r="K9" s="22">
        <v>20</v>
      </c>
      <c r="L9" s="22">
        <v>40</v>
      </c>
      <c r="M9" s="22"/>
      <c r="N9" s="22"/>
      <c r="O9" s="22"/>
      <c r="P9" s="22">
        <v>10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ht="21" x14ac:dyDescent="0.15">
      <c r="A10" s="71"/>
      <c r="B10" s="30" t="s">
        <v>115</v>
      </c>
      <c r="C10" s="25"/>
      <c r="D10" s="25">
        <v>15</v>
      </c>
      <c r="E10" s="25"/>
      <c r="F10" s="25"/>
      <c r="G10" s="25"/>
      <c r="H10" s="25"/>
      <c r="I10" s="25">
        <v>10</v>
      </c>
      <c r="J10" s="25">
        <v>40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1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136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71"/>
      <c r="B14" s="24" t="s">
        <v>101</v>
      </c>
      <c r="C14" s="25"/>
      <c r="D14" s="25"/>
      <c r="E14" s="25">
        <v>7</v>
      </c>
      <c r="F14" s="25"/>
      <c r="G14" s="25"/>
      <c r="H14" s="25"/>
      <c r="I14" s="25">
        <v>10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30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 t="s">
        <v>26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40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4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40</v>
      </c>
      <c r="K17" s="31">
        <f t="shared" si="0"/>
        <v>20</v>
      </c>
      <c r="L17" s="31">
        <f t="shared" si="0"/>
        <v>40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10</v>
      </c>
      <c r="Q17" s="31">
        <f t="shared" si="0"/>
        <v>0</v>
      </c>
      <c r="R17" s="31">
        <f t="shared" si="0"/>
        <v>70</v>
      </c>
      <c r="S17" s="31">
        <f t="shared" si="0"/>
        <v>60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3.2</v>
      </c>
      <c r="D18" s="33">
        <f>+(A17*D17)/1000</f>
        <v>0.8</v>
      </c>
      <c r="E18" s="33">
        <f>+(A17*E17)/1000</f>
        <v>0.16</v>
      </c>
      <c r="F18" s="33">
        <f>+(A17*F17)/1000</f>
        <v>0.28000000000000003</v>
      </c>
      <c r="G18" s="33">
        <f>+(A17*G17)</f>
        <v>40</v>
      </c>
      <c r="H18" s="33">
        <f>+(A17*H17)/1000</f>
        <v>0.8</v>
      </c>
      <c r="I18" s="33">
        <f>+(A17*I17)/1000</f>
        <v>1.6</v>
      </c>
      <c r="J18" s="33">
        <f>+(A17*J17)/1000</f>
        <v>1.6</v>
      </c>
      <c r="K18" s="33">
        <f>+(A17*K17)/1000</f>
        <v>0.8</v>
      </c>
      <c r="L18" s="33">
        <f>+(A17*L17)/1000</f>
        <v>1.6</v>
      </c>
      <c r="M18" s="33">
        <f>+(A17*M17)/1000</f>
        <v>0</v>
      </c>
      <c r="N18" s="33">
        <f>+(A17*N17)/1000</f>
        <v>2</v>
      </c>
      <c r="O18" s="33">
        <f>+(A17*O17)/1000</f>
        <v>0.2</v>
      </c>
      <c r="P18" s="33">
        <f>+(A17*P17)/1000</f>
        <v>0.4</v>
      </c>
      <c r="Q18" s="33">
        <f>+(A17*Q17)/1000</f>
        <v>0</v>
      </c>
      <c r="R18" s="33">
        <f>+(A17*R17)/1000</f>
        <v>2.8</v>
      </c>
      <c r="S18" s="33">
        <f>+(A17*S17)/1000</f>
        <v>2.4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40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1.6</v>
      </c>
      <c r="D20" s="36">
        <f>+(A19*D19)/1000</f>
        <v>0</v>
      </c>
      <c r="E20" s="36">
        <f>+(A19*E19)/1000</f>
        <v>0.28000000000000003</v>
      </c>
      <c r="F20" s="36">
        <f>+(A19*F19)/1000</f>
        <v>0.28000000000000003</v>
      </c>
      <c r="G20" s="36">
        <f>+(A19*G19)/1000</f>
        <v>0</v>
      </c>
      <c r="H20" s="36">
        <f>+(A19*H19)/1000</f>
        <v>0</v>
      </c>
      <c r="I20" s="36">
        <f>+(A19*I19)/1000</f>
        <v>0.4</v>
      </c>
      <c r="J20" s="36">
        <f>+(A19*J19)/1000</f>
        <v>0</v>
      </c>
      <c r="K20" s="36">
        <f>+(A19*K19)/1000</f>
        <v>0</v>
      </c>
      <c r="L20" s="36">
        <f>+(A19*L19)/1000</f>
        <v>1</v>
      </c>
      <c r="M20" s="36">
        <f>+(A19*M19)/1000</f>
        <v>0.2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0.8</v>
      </c>
      <c r="R20" s="36">
        <f>+(A19*R19)/1000</f>
        <v>0</v>
      </c>
      <c r="S20" s="36">
        <f>+(A19*S19)/1000</f>
        <v>0</v>
      </c>
      <c r="T20" s="36">
        <f>+(A19*T19)/1000</f>
        <v>1.2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4.8000000000000007</v>
      </c>
      <c r="D21" s="38">
        <f t="shared" ref="D21:X21" si="2">+D20+D18</f>
        <v>0.8</v>
      </c>
      <c r="E21" s="38">
        <f t="shared" si="2"/>
        <v>0.44000000000000006</v>
      </c>
      <c r="F21" s="38">
        <f t="shared" si="2"/>
        <v>0.56000000000000005</v>
      </c>
      <c r="G21" s="38">
        <f t="shared" si="2"/>
        <v>40</v>
      </c>
      <c r="H21" s="38">
        <f t="shared" si="2"/>
        <v>0.8</v>
      </c>
      <c r="I21" s="38">
        <f t="shared" si="2"/>
        <v>2</v>
      </c>
      <c r="J21" s="38">
        <f t="shared" si="2"/>
        <v>1.6</v>
      </c>
      <c r="K21" s="38">
        <f t="shared" si="2"/>
        <v>0.8</v>
      </c>
      <c r="L21" s="38">
        <f t="shared" si="2"/>
        <v>2.6</v>
      </c>
      <c r="M21" s="38">
        <f t="shared" si="2"/>
        <v>0.2</v>
      </c>
      <c r="N21" s="38">
        <f t="shared" si="2"/>
        <v>2</v>
      </c>
      <c r="O21" s="38">
        <f t="shared" si="2"/>
        <v>0.2</v>
      </c>
      <c r="P21" s="38">
        <f t="shared" si="2"/>
        <v>0.4</v>
      </c>
      <c r="Q21" s="38">
        <f t="shared" si="2"/>
        <v>0.8</v>
      </c>
      <c r="R21" s="38">
        <f t="shared" si="2"/>
        <v>2.8</v>
      </c>
      <c r="S21" s="38">
        <f t="shared" si="2"/>
        <v>2.4</v>
      </c>
      <c r="T21" s="38">
        <f t="shared" si="2"/>
        <v>1.2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219</v>
      </c>
      <c r="J22" s="40">
        <v>1510</v>
      </c>
      <c r="K22" s="40">
        <v>507</v>
      </c>
      <c r="L22" s="40">
        <v>167</v>
      </c>
      <c r="M22" s="40">
        <v>216</v>
      </c>
      <c r="N22" s="40">
        <v>678</v>
      </c>
      <c r="O22" s="40">
        <v>145</v>
      </c>
      <c r="P22" s="40">
        <v>600</v>
      </c>
      <c r="Q22" s="40">
        <v>240</v>
      </c>
      <c r="R22" s="40">
        <v>534</v>
      </c>
      <c r="S22" s="40">
        <v>508</v>
      </c>
      <c r="T22" s="40">
        <v>547</v>
      </c>
      <c r="U22" s="40"/>
      <c r="V22" s="40"/>
      <c r="W22" s="41"/>
      <c r="X22" s="41"/>
      <c r="Y22" s="15"/>
    </row>
    <row r="23" spans="1:25" x14ac:dyDescent="0.15">
      <c r="A23" s="7">
        <f>SUM(A17)</f>
        <v>40</v>
      </c>
      <c r="B23" s="8" t="s">
        <v>10</v>
      </c>
      <c r="C23" s="42">
        <f>SUM(C18*C22)</f>
        <v>793.6</v>
      </c>
      <c r="D23" s="42">
        <f>SUM(D18*D22)</f>
        <v>459.20000000000005</v>
      </c>
      <c r="E23" s="42">
        <f t="shared" ref="E23:X23" si="3">SUM(E18*E22)</f>
        <v>691.2</v>
      </c>
      <c r="F23" s="42">
        <f t="shared" si="3"/>
        <v>443.52000000000004</v>
      </c>
      <c r="G23" s="42">
        <f t="shared" si="3"/>
        <v>2360</v>
      </c>
      <c r="H23" s="42">
        <f t="shared" si="3"/>
        <v>288</v>
      </c>
      <c r="I23" s="42">
        <f t="shared" si="3"/>
        <v>350.40000000000003</v>
      </c>
      <c r="J23" s="42">
        <f t="shared" si="3"/>
        <v>2416</v>
      </c>
      <c r="K23" s="42">
        <f t="shared" si="3"/>
        <v>405.6</v>
      </c>
      <c r="L23" s="42">
        <f t="shared" si="3"/>
        <v>267.2</v>
      </c>
      <c r="M23" s="42">
        <f t="shared" si="3"/>
        <v>0</v>
      </c>
      <c r="N23" s="42">
        <f t="shared" si="3"/>
        <v>1356</v>
      </c>
      <c r="O23" s="42">
        <f t="shared" si="3"/>
        <v>29</v>
      </c>
      <c r="P23" s="42">
        <f t="shared" si="3"/>
        <v>240</v>
      </c>
      <c r="Q23" s="42">
        <f t="shared" si="3"/>
        <v>0</v>
      </c>
      <c r="R23" s="42">
        <f t="shared" si="3"/>
        <v>1495.1999999999998</v>
      </c>
      <c r="S23" s="42">
        <f t="shared" si="3"/>
        <v>1219.2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12814.120000000003</v>
      </c>
    </row>
    <row r="24" spans="1:25" x14ac:dyDescent="0.15">
      <c r="A24" s="7">
        <f>SUM(A19)</f>
        <v>40</v>
      </c>
      <c r="B24" s="8" t="s">
        <v>10</v>
      </c>
      <c r="C24" s="42">
        <f>SUM(C20*C22)</f>
        <v>396.8</v>
      </c>
      <c r="D24" s="42">
        <f>SUM(D20*D22)</f>
        <v>0</v>
      </c>
      <c r="E24" s="42">
        <f t="shared" ref="E24:X24" si="4">SUM(E20*E22)</f>
        <v>1209.6000000000001</v>
      </c>
      <c r="F24" s="42">
        <f t="shared" si="4"/>
        <v>443.52000000000004</v>
      </c>
      <c r="G24" s="42">
        <f t="shared" si="4"/>
        <v>0</v>
      </c>
      <c r="H24" s="42">
        <f t="shared" si="4"/>
        <v>0</v>
      </c>
      <c r="I24" s="42">
        <f t="shared" si="4"/>
        <v>87.600000000000009</v>
      </c>
      <c r="J24" s="42">
        <f t="shared" si="4"/>
        <v>0</v>
      </c>
      <c r="K24" s="42">
        <f t="shared" si="4"/>
        <v>0</v>
      </c>
      <c r="L24" s="42">
        <f t="shared" si="4"/>
        <v>167</v>
      </c>
      <c r="M24" s="42">
        <f t="shared" si="4"/>
        <v>43.2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192</v>
      </c>
      <c r="R24" s="42">
        <f t="shared" si="4"/>
        <v>0</v>
      </c>
      <c r="S24" s="42">
        <f t="shared" si="4"/>
        <v>0</v>
      </c>
      <c r="T24" s="42">
        <f t="shared" si="4"/>
        <v>656.4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3196.12</v>
      </c>
    </row>
    <row r="25" spans="1:25" x14ac:dyDescent="0.15">
      <c r="A25" s="76" t="s">
        <v>11</v>
      </c>
      <c r="B25" s="77"/>
      <c r="C25" s="44">
        <f>SUM(C23:C24)</f>
        <v>1190.4000000000001</v>
      </c>
      <c r="D25" s="44">
        <f t="shared" ref="D25:X25" si="5">+D21*D22</f>
        <v>459.20000000000005</v>
      </c>
      <c r="E25" s="44">
        <f t="shared" si="5"/>
        <v>1900.8000000000002</v>
      </c>
      <c r="F25" s="44">
        <f t="shared" si="5"/>
        <v>887.04000000000008</v>
      </c>
      <c r="G25" s="44">
        <f t="shared" si="5"/>
        <v>2360</v>
      </c>
      <c r="H25" s="44">
        <f t="shared" si="5"/>
        <v>288</v>
      </c>
      <c r="I25" s="44">
        <f t="shared" si="5"/>
        <v>438</v>
      </c>
      <c r="J25" s="44">
        <f t="shared" si="5"/>
        <v>2416</v>
      </c>
      <c r="K25" s="44">
        <f t="shared" si="5"/>
        <v>405.6</v>
      </c>
      <c r="L25" s="44">
        <f t="shared" si="5"/>
        <v>434.2</v>
      </c>
      <c r="M25" s="44">
        <f t="shared" si="5"/>
        <v>43.2</v>
      </c>
      <c r="N25" s="44">
        <f t="shared" si="5"/>
        <v>1356</v>
      </c>
      <c r="O25" s="44">
        <f t="shared" si="5"/>
        <v>29</v>
      </c>
      <c r="P25" s="44">
        <f t="shared" si="5"/>
        <v>240</v>
      </c>
      <c r="Q25" s="44">
        <f t="shared" si="5"/>
        <v>192</v>
      </c>
      <c r="R25" s="44">
        <f t="shared" si="5"/>
        <v>1495.1999999999998</v>
      </c>
      <c r="S25" s="44">
        <f t="shared" si="5"/>
        <v>1219.2</v>
      </c>
      <c r="T25" s="44">
        <f t="shared" si="5"/>
        <v>656.4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16010.240000000003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30" spans="1:25" hidden="1" x14ac:dyDescent="0.15"/>
    <row r="31" spans="1:25" hidden="1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10"/>
      <c r="M31" s="79" t="s">
        <v>1</v>
      </c>
      <c r="N31" s="79"/>
      <c r="O31" s="79"/>
      <c r="P31" s="79"/>
      <c r="Q31" s="79"/>
      <c r="R31" s="79" t="s">
        <v>15</v>
      </c>
      <c r="S31" s="79"/>
      <c r="T31" s="79"/>
      <c r="U31" s="79"/>
      <c r="V31" s="79"/>
    </row>
    <row r="32" spans="1:25" hidden="1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2"/>
      <c r="Q32" s="62"/>
      <c r="R32" s="62"/>
      <c r="S32" s="62"/>
      <c r="T32" s="13"/>
      <c r="U32" s="13"/>
      <c r="V32" s="13"/>
    </row>
    <row r="33" spans="1:25" hidden="1" x14ac:dyDescent="0.15">
      <c r="A33" s="63"/>
      <c r="B33" s="64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14"/>
      <c r="X33" s="14"/>
      <c r="Y33" s="15"/>
    </row>
    <row r="34" spans="1:25" ht="11.25" hidden="1" thickBot="1" x14ac:dyDescent="0.2">
      <c r="A34" s="65"/>
      <c r="B34" s="6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hidden="1" customHeight="1" x14ac:dyDescent="0.15">
      <c r="A35" s="7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hidden="1" x14ac:dyDescent="0.15">
      <c r="A36" s="71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hidden="1" x14ac:dyDescent="0.15">
      <c r="A37" s="71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hidden="1" thickBot="1" x14ac:dyDescent="0.2">
      <c r="A38" s="72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hidden="1" customHeight="1" x14ac:dyDescent="0.15">
      <c r="A39" s="7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hidden="1" x14ac:dyDescent="0.15">
      <c r="A40" s="71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hidden="1" x14ac:dyDescent="0.15">
      <c r="A41" s="71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hidden="1" thickBot="1" x14ac:dyDescent="0.2">
      <c r="A42" s="72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hidden="1" customHeight="1" x14ac:dyDescent="0.15">
      <c r="A43" s="7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hidden="1" x14ac:dyDescent="0.15">
      <c r="A44" s="71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hidden="1" x14ac:dyDescent="0.15">
      <c r="A45" s="71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hidden="1" thickBot="1" x14ac:dyDescent="0.2">
      <c r="A46" s="7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hidden="1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hidden="1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hidden="1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hidden="1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hidden="1" x14ac:dyDescent="0.15">
      <c r="A51" s="74" t="s">
        <v>8</v>
      </c>
      <c r="B51" s="75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hidden="1" x14ac:dyDescent="0.15">
      <c r="A52" s="67" t="s">
        <v>9</v>
      </c>
      <c r="B52" s="69"/>
      <c r="C52" s="40">
        <v>364</v>
      </c>
      <c r="D52" s="40">
        <v>578</v>
      </c>
      <c r="E52" s="40">
        <v>1748</v>
      </c>
      <c r="F52" s="40">
        <v>132</v>
      </c>
      <c r="G52" s="40">
        <v>137</v>
      </c>
      <c r="H52" s="40">
        <v>494</v>
      </c>
      <c r="I52" s="40">
        <v>688</v>
      </c>
      <c r="J52" s="40">
        <v>787</v>
      </c>
      <c r="K52" s="40">
        <v>2373</v>
      </c>
      <c r="L52" s="40">
        <v>268</v>
      </c>
      <c r="M52" s="40">
        <v>153</v>
      </c>
      <c r="N52" s="40">
        <v>526</v>
      </c>
      <c r="O52" s="40">
        <v>147</v>
      </c>
      <c r="P52" s="40">
        <v>567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hidden="1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hidden="1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hidden="1" x14ac:dyDescent="0.15">
      <c r="A55" s="76" t="s">
        <v>11</v>
      </c>
      <c r="B55" s="77"/>
      <c r="C55" s="44">
        <f>SUM(C53:C54)</f>
        <v>0</v>
      </c>
      <c r="D55" s="44">
        <f t="shared" ref="D55:X55" si="11">SUM(D53:D54)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0</v>
      </c>
    </row>
    <row r="56" spans="1:25" hidden="1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hidden="1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hidden="1" x14ac:dyDescent="0.15">
      <c r="A58" s="61" t="s">
        <v>12</v>
      </c>
      <c r="B58" s="61"/>
      <c r="C58" s="50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  <row r="59" spans="1:25" hidden="1" x14ac:dyDescent="0.15"/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A6" sqref="AA6"/>
    </sheetView>
  </sheetViews>
  <sheetFormatPr defaultRowHeight="10.5" x14ac:dyDescent="0.15"/>
  <cols>
    <col min="1" max="1" width="3.140625" style="9" customWidth="1"/>
    <col min="2" max="2" width="17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42</v>
      </c>
      <c r="D2" s="12">
        <v>36</v>
      </c>
      <c r="E2" s="13"/>
      <c r="F2" s="13"/>
      <c r="G2" s="13"/>
      <c r="H2" s="13"/>
      <c r="I2" s="13"/>
      <c r="J2" s="13"/>
      <c r="P2" s="62">
        <v>43186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55.5" thickBot="1" x14ac:dyDescent="0.2">
      <c r="A4" s="65"/>
      <c r="B4" s="66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68</v>
      </c>
      <c r="H4" s="18" t="s">
        <v>29</v>
      </c>
      <c r="I4" s="19" t="s">
        <v>54</v>
      </c>
      <c r="J4" s="18" t="s">
        <v>33</v>
      </c>
      <c r="K4" s="18" t="s">
        <v>85</v>
      </c>
      <c r="L4" s="18" t="s">
        <v>49</v>
      </c>
      <c r="M4" s="18" t="s">
        <v>51</v>
      </c>
      <c r="N4" s="19" t="s">
        <v>48</v>
      </c>
      <c r="O4" s="18" t="s">
        <v>60</v>
      </c>
      <c r="P4" s="18" t="s">
        <v>40</v>
      </c>
      <c r="Q4" s="18" t="s">
        <v>83</v>
      </c>
      <c r="R4" s="18" t="s">
        <v>35</v>
      </c>
      <c r="S4" s="18" t="s">
        <v>41</v>
      </c>
      <c r="T4" s="18" t="s">
        <v>128</v>
      </c>
      <c r="U4" s="19" t="s">
        <v>34</v>
      </c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107</v>
      </c>
      <c r="C6" s="25"/>
      <c r="D6" s="25"/>
      <c r="E6" s="25"/>
      <c r="F6" s="25"/>
      <c r="G6" s="25"/>
      <c r="H6" s="25">
        <v>4</v>
      </c>
      <c r="I6" s="25">
        <v>25</v>
      </c>
      <c r="J6" s="25"/>
      <c r="K6" s="25">
        <v>25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1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108</v>
      </c>
      <c r="C9" s="22"/>
      <c r="D9" s="22"/>
      <c r="E9" s="22">
        <v>7</v>
      </c>
      <c r="F9" s="22"/>
      <c r="G9" s="22"/>
      <c r="H9" s="22"/>
      <c r="I9" s="22"/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1"/>
      <c r="B10" s="30" t="s">
        <v>127</v>
      </c>
      <c r="C10" s="25"/>
      <c r="D10" s="25">
        <v>12</v>
      </c>
      <c r="E10" s="25"/>
      <c r="F10" s="25"/>
      <c r="G10" s="25">
        <v>15</v>
      </c>
      <c r="H10" s="25"/>
      <c r="I10" s="25"/>
      <c r="J10" s="25"/>
      <c r="K10" s="25"/>
      <c r="L10" s="25">
        <v>65</v>
      </c>
      <c r="M10" s="25">
        <v>170</v>
      </c>
      <c r="N10" s="25"/>
      <c r="O10" s="25">
        <v>7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1"/>
      <c r="B11" s="30" t="s">
        <v>43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2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46</v>
      </c>
      <c r="C13" s="22"/>
      <c r="D13" s="22"/>
      <c r="E13" s="22"/>
      <c r="F13" s="22"/>
      <c r="G13" s="22"/>
      <c r="H13" s="22"/>
      <c r="I13" s="22"/>
      <c r="J13" s="22">
        <v>20</v>
      </c>
      <c r="K13" s="22"/>
      <c r="L13" s="22"/>
      <c r="M13" s="22"/>
      <c r="N13" s="22"/>
      <c r="O13" s="22"/>
      <c r="P13" s="22"/>
      <c r="Q13" s="22"/>
      <c r="R13" s="22">
        <v>10</v>
      </c>
      <c r="S13" s="22"/>
      <c r="T13" s="22"/>
      <c r="U13" s="22">
        <v>20</v>
      </c>
      <c r="V13" s="23"/>
      <c r="W13" s="23"/>
      <c r="X13" s="23"/>
      <c r="Y13" s="15"/>
    </row>
    <row r="14" spans="1:25" x14ac:dyDescent="0.15">
      <c r="A14" s="71"/>
      <c r="B14" s="24" t="s">
        <v>102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42</v>
      </c>
      <c r="B17" s="2" t="s">
        <v>20</v>
      </c>
      <c r="C17" s="31">
        <f>SUM(C5:C12)</f>
        <v>80</v>
      </c>
      <c r="D17" s="31">
        <f t="shared" ref="D17:X17" si="0">SUM(D5:D12)</f>
        <v>12</v>
      </c>
      <c r="E17" s="31">
        <f t="shared" si="0"/>
        <v>14</v>
      </c>
      <c r="F17" s="31">
        <f t="shared" si="0"/>
        <v>20</v>
      </c>
      <c r="G17" s="31">
        <f t="shared" si="0"/>
        <v>15</v>
      </c>
      <c r="H17" s="31">
        <f t="shared" si="0"/>
        <v>4</v>
      </c>
      <c r="I17" s="31">
        <f t="shared" si="0"/>
        <v>25</v>
      </c>
      <c r="J17" s="31">
        <f t="shared" si="0"/>
        <v>30</v>
      </c>
      <c r="K17" s="31">
        <f t="shared" si="0"/>
        <v>25</v>
      </c>
      <c r="L17" s="31">
        <f t="shared" si="0"/>
        <v>65</v>
      </c>
      <c r="M17" s="31">
        <f t="shared" si="0"/>
        <v>170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60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3.36</v>
      </c>
      <c r="D18" s="33">
        <f>+(A17*D17)/1000</f>
        <v>0.504</v>
      </c>
      <c r="E18" s="33">
        <f>+(A17*E17)/1000</f>
        <v>0.58799999999999997</v>
      </c>
      <c r="F18" s="33">
        <f>+(A17*F17)/1000</f>
        <v>0.84</v>
      </c>
      <c r="G18" s="33">
        <f>+(A17*G17)/1000</f>
        <v>0.63</v>
      </c>
      <c r="H18" s="33">
        <f>+(A17*H17)/1000</f>
        <v>0.16800000000000001</v>
      </c>
      <c r="I18" s="33">
        <f>+(A17*I17)/1000</f>
        <v>1.05</v>
      </c>
      <c r="J18" s="33">
        <f>+(A17*J17)/1000</f>
        <v>1.26</v>
      </c>
      <c r="K18" s="33">
        <f>+(A17*K17)/1000</f>
        <v>1.05</v>
      </c>
      <c r="L18" s="33">
        <f>+(A17*L17)/1000</f>
        <v>2.73</v>
      </c>
      <c r="M18" s="33">
        <f>+(A17*M17)/1000</f>
        <v>7.14</v>
      </c>
      <c r="N18" s="33">
        <f>+(A17*N17)/1000</f>
        <v>0</v>
      </c>
      <c r="O18" s="33">
        <f>+(A17*O17)/1000</f>
        <v>0.29399999999999998</v>
      </c>
      <c r="P18" s="33">
        <f>+(A17*P17)/1000</f>
        <v>2.94</v>
      </c>
      <c r="Q18" s="33">
        <f>+(A17*Q17)/1000</f>
        <v>2.52</v>
      </c>
      <c r="R18" s="33">
        <f>+(A17*R17)/1000</f>
        <v>0</v>
      </c>
      <c r="S18" s="33">
        <f>+(A17*S17)/1000</f>
        <v>0.21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36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20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20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1.44</v>
      </c>
      <c r="D20" s="36">
        <f>+(A19*D19)/1000</f>
        <v>0.54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0.72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9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0.36</v>
      </c>
      <c r="S20" s="36">
        <f>+(A19*S19)/1000</f>
        <v>0</v>
      </c>
      <c r="T20" s="36">
        <f>+(A19*T19)/1000</f>
        <v>0</v>
      </c>
      <c r="U20" s="36">
        <f>+(A19*U19)/1000</f>
        <v>0.72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4.8</v>
      </c>
      <c r="D21" s="38">
        <f t="shared" ref="D21:X21" si="2">+D20+D18</f>
        <v>1.044</v>
      </c>
      <c r="E21" s="38">
        <f t="shared" si="2"/>
        <v>0.58799999999999997</v>
      </c>
      <c r="F21" s="38">
        <f t="shared" si="2"/>
        <v>0.84</v>
      </c>
      <c r="G21" s="38">
        <f t="shared" si="2"/>
        <v>0.63</v>
      </c>
      <c r="H21" s="38">
        <f t="shared" si="2"/>
        <v>0.16800000000000001</v>
      </c>
      <c r="I21" s="38">
        <f t="shared" si="2"/>
        <v>1.05</v>
      </c>
      <c r="J21" s="38">
        <f t="shared" si="2"/>
        <v>1.98</v>
      </c>
      <c r="K21" s="38">
        <f t="shared" si="2"/>
        <v>1.05</v>
      </c>
      <c r="L21" s="38">
        <f t="shared" si="2"/>
        <v>2.73</v>
      </c>
      <c r="M21" s="38">
        <f t="shared" si="2"/>
        <v>7.14</v>
      </c>
      <c r="N21" s="38">
        <f t="shared" si="2"/>
        <v>9</v>
      </c>
      <c r="O21" s="38">
        <f t="shared" si="2"/>
        <v>0.29399999999999998</v>
      </c>
      <c r="P21" s="38">
        <f t="shared" si="2"/>
        <v>2.94</v>
      </c>
      <c r="Q21" s="38">
        <f t="shared" si="2"/>
        <v>2.52</v>
      </c>
      <c r="R21" s="38">
        <f t="shared" si="2"/>
        <v>0.36</v>
      </c>
      <c r="S21" s="38">
        <f t="shared" si="2"/>
        <v>0.21</v>
      </c>
      <c r="T21" s="38">
        <f t="shared" si="2"/>
        <v>0</v>
      </c>
      <c r="U21" s="38">
        <f t="shared" si="2"/>
        <v>0.72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248</v>
      </c>
      <c r="D22" s="40">
        <v>574</v>
      </c>
      <c r="E22" s="40">
        <v>1584</v>
      </c>
      <c r="F22" s="40">
        <v>360</v>
      </c>
      <c r="G22" s="40">
        <v>388</v>
      </c>
      <c r="H22" s="40">
        <v>4320</v>
      </c>
      <c r="I22" s="40">
        <v>723</v>
      </c>
      <c r="J22" s="40">
        <v>219</v>
      </c>
      <c r="K22" s="40">
        <v>888</v>
      </c>
      <c r="L22" s="40">
        <v>2874</v>
      </c>
      <c r="M22" s="40">
        <v>112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687</v>
      </c>
      <c r="U22" s="40">
        <v>142</v>
      </c>
      <c r="V22" s="40"/>
      <c r="W22" s="41"/>
      <c r="X22" s="41"/>
      <c r="Y22" s="15"/>
    </row>
    <row r="23" spans="1:25" x14ac:dyDescent="0.15">
      <c r="A23" s="7">
        <f>SUM(A17)</f>
        <v>42</v>
      </c>
      <c r="B23" s="8" t="s">
        <v>10</v>
      </c>
      <c r="C23" s="42">
        <f>SUM(C18*C22)</f>
        <v>833.28</v>
      </c>
      <c r="D23" s="42">
        <f>SUM(D18*D22)</f>
        <v>289.29599999999999</v>
      </c>
      <c r="E23" s="42">
        <f t="shared" ref="E23:X23" si="3">SUM(E18*E22)</f>
        <v>931.39199999999994</v>
      </c>
      <c r="F23" s="42">
        <f t="shared" si="3"/>
        <v>302.39999999999998</v>
      </c>
      <c r="G23" s="42">
        <f t="shared" si="3"/>
        <v>244.44</v>
      </c>
      <c r="H23" s="42">
        <f t="shared" si="3"/>
        <v>725.76</v>
      </c>
      <c r="I23" s="42">
        <f t="shared" si="3"/>
        <v>759.15</v>
      </c>
      <c r="J23" s="42">
        <f t="shared" si="3"/>
        <v>275.94</v>
      </c>
      <c r="K23" s="42">
        <f t="shared" si="3"/>
        <v>932.40000000000009</v>
      </c>
      <c r="L23" s="42">
        <f t="shared" si="3"/>
        <v>7846.0199999999995</v>
      </c>
      <c r="M23" s="42">
        <f t="shared" si="3"/>
        <v>799.68</v>
      </c>
      <c r="N23" s="42">
        <f t="shared" si="3"/>
        <v>0</v>
      </c>
      <c r="O23" s="42">
        <f t="shared" si="3"/>
        <v>63.503999999999998</v>
      </c>
      <c r="P23" s="42">
        <f t="shared" si="3"/>
        <v>582.12</v>
      </c>
      <c r="Q23" s="42">
        <f t="shared" si="3"/>
        <v>1280.1600000000001</v>
      </c>
      <c r="R23" s="42">
        <f t="shared" si="3"/>
        <v>0</v>
      </c>
      <c r="S23" s="42">
        <f t="shared" si="3"/>
        <v>30.45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15895.992000000004</v>
      </c>
    </row>
    <row r="24" spans="1:25" x14ac:dyDescent="0.15">
      <c r="A24" s="7">
        <f>SUM(A19)</f>
        <v>36</v>
      </c>
      <c r="B24" s="8" t="s">
        <v>10</v>
      </c>
      <c r="C24" s="42">
        <f>SUM(C20*C22)</f>
        <v>357.12</v>
      </c>
      <c r="D24" s="42">
        <f>SUM(D20*D22)</f>
        <v>309.96000000000004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157.68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1503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257.03999999999996</v>
      </c>
      <c r="S24" s="42">
        <f t="shared" si="4"/>
        <v>0</v>
      </c>
      <c r="T24" s="42">
        <f t="shared" si="4"/>
        <v>0</v>
      </c>
      <c r="U24" s="42">
        <f t="shared" si="4"/>
        <v>102.24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2687.04</v>
      </c>
    </row>
    <row r="25" spans="1:25" x14ac:dyDescent="0.15">
      <c r="A25" s="76" t="s">
        <v>11</v>
      </c>
      <c r="B25" s="77"/>
      <c r="C25" s="44">
        <f>SUM(C23:C24)</f>
        <v>1190.4000000000001</v>
      </c>
      <c r="D25" s="44">
        <f t="shared" ref="D25:X25" si="5">+D21*D22</f>
        <v>599.25599999999997</v>
      </c>
      <c r="E25" s="44">
        <f t="shared" si="5"/>
        <v>931.39199999999994</v>
      </c>
      <c r="F25" s="44">
        <f t="shared" si="5"/>
        <v>302.39999999999998</v>
      </c>
      <c r="G25" s="44">
        <f t="shared" si="5"/>
        <v>244.44</v>
      </c>
      <c r="H25" s="44">
        <f t="shared" si="5"/>
        <v>725.76</v>
      </c>
      <c r="I25" s="44">
        <f t="shared" si="5"/>
        <v>759.15</v>
      </c>
      <c r="J25" s="44">
        <f t="shared" si="5"/>
        <v>433.62</v>
      </c>
      <c r="K25" s="44">
        <f t="shared" si="5"/>
        <v>932.40000000000009</v>
      </c>
      <c r="L25" s="44">
        <f t="shared" si="5"/>
        <v>7846.0199999999995</v>
      </c>
      <c r="M25" s="44">
        <f t="shared" si="5"/>
        <v>799.68</v>
      </c>
      <c r="N25" s="44">
        <f t="shared" si="5"/>
        <v>1503</v>
      </c>
      <c r="O25" s="44">
        <f t="shared" si="5"/>
        <v>63.503999999999998</v>
      </c>
      <c r="P25" s="44">
        <f t="shared" si="5"/>
        <v>582.12</v>
      </c>
      <c r="Q25" s="44">
        <f t="shared" si="5"/>
        <v>1280.1600000000001</v>
      </c>
      <c r="R25" s="44">
        <f t="shared" si="5"/>
        <v>257.03999999999996</v>
      </c>
      <c r="S25" s="44">
        <f t="shared" si="5"/>
        <v>30.45</v>
      </c>
      <c r="T25" s="44">
        <f t="shared" si="5"/>
        <v>0</v>
      </c>
      <c r="U25" s="44">
        <f t="shared" si="5"/>
        <v>102.24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18583.032000000003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29" spans="1:25" ht="282" customHeight="1" x14ac:dyDescent="0.15"/>
    <row r="31" spans="1:25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10"/>
      <c r="M31" s="79" t="s">
        <v>1</v>
      </c>
      <c r="N31" s="79"/>
      <c r="O31" s="79"/>
      <c r="P31" s="79"/>
      <c r="Q31" s="79"/>
      <c r="R31" s="79" t="s">
        <v>15</v>
      </c>
      <c r="S31" s="79"/>
      <c r="T31" s="79"/>
      <c r="U31" s="79"/>
      <c r="V31" s="7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2"/>
      <c r="Q32" s="62"/>
      <c r="R32" s="62"/>
      <c r="S32" s="62"/>
      <c r="T32" s="13"/>
      <c r="U32" s="13"/>
      <c r="V32" s="13"/>
    </row>
    <row r="33" spans="1:25" x14ac:dyDescent="0.15">
      <c r="A33" s="63"/>
      <c r="B33" s="64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14"/>
      <c r="X33" s="14"/>
      <c r="Y33" s="15"/>
    </row>
    <row r="34" spans="1:25" ht="11.25" thickBot="1" x14ac:dyDescent="0.2">
      <c r="A34" s="65"/>
      <c r="B34" s="6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1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1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2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1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1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2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1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1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4" t="s">
        <v>8</v>
      </c>
      <c r="B51" s="75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7" t="s">
        <v>9</v>
      </c>
      <c r="B52" s="69"/>
      <c r="C52" s="40">
        <v>264</v>
      </c>
      <c r="D52" s="40">
        <v>578</v>
      </c>
      <c r="E52" s="40">
        <v>1391</v>
      </c>
      <c r="F52" s="40">
        <v>2352</v>
      </c>
      <c r="G52" s="40">
        <v>137</v>
      </c>
      <c r="H52" s="40">
        <v>754</v>
      </c>
      <c r="I52" s="40">
        <v>1748</v>
      </c>
      <c r="J52" s="40">
        <v>132</v>
      </c>
      <c r="K52" s="40">
        <v>787</v>
      </c>
      <c r="L52" s="40">
        <v>338</v>
      </c>
      <c r="M52" s="40">
        <v>53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6" t="s">
        <v>11</v>
      </c>
      <c r="B55" s="77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1" t="s">
        <v>12</v>
      </c>
      <c r="B58" s="61"/>
      <c r="C58" s="50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D8" sqref="AD8"/>
    </sheetView>
  </sheetViews>
  <sheetFormatPr defaultRowHeight="10.5" x14ac:dyDescent="0.15"/>
  <cols>
    <col min="1" max="1" width="3.140625" style="9" customWidth="1"/>
    <col min="2" max="2" width="20.42578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36</v>
      </c>
      <c r="D2" s="12">
        <v>32</v>
      </c>
      <c r="E2" s="13"/>
      <c r="F2" s="13"/>
      <c r="G2" s="13"/>
      <c r="H2" s="13"/>
      <c r="I2" s="13"/>
      <c r="J2" s="13"/>
      <c r="P2" s="62">
        <v>43187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67.5" thickBot="1" x14ac:dyDescent="0.2">
      <c r="A4" s="65"/>
      <c r="B4" s="66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29</v>
      </c>
      <c r="I4" s="19" t="s">
        <v>72</v>
      </c>
      <c r="J4" s="18" t="s">
        <v>33</v>
      </c>
      <c r="K4" s="18" t="s">
        <v>35</v>
      </c>
      <c r="L4" s="18" t="s">
        <v>84</v>
      </c>
      <c r="M4" s="18" t="s">
        <v>37</v>
      </c>
      <c r="N4" s="19" t="s">
        <v>39</v>
      </c>
      <c r="O4" s="18" t="s">
        <v>60</v>
      </c>
      <c r="P4" s="18" t="s">
        <v>40</v>
      </c>
      <c r="Q4" s="18" t="s">
        <v>83</v>
      </c>
      <c r="R4" s="18" t="s">
        <v>41</v>
      </c>
      <c r="S4" s="18" t="s">
        <v>56</v>
      </c>
      <c r="T4" s="18" t="s">
        <v>38</v>
      </c>
      <c r="U4" s="19" t="s">
        <v>74</v>
      </c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125</v>
      </c>
      <c r="C6" s="25"/>
      <c r="D6" s="25">
        <v>5</v>
      </c>
      <c r="E6" s="25"/>
      <c r="F6" s="25">
        <v>18</v>
      </c>
      <c r="G6" s="25">
        <v>25</v>
      </c>
      <c r="H6" s="25"/>
      <c r="I6" s="25"/>
      <c r="J6" s="25"/>
      <c r="K6" s="25"/>
      <c r="L6" s="25"/>
      <c r="M6" s="25"/>
      <c r="N6" s="25">
        <v>28</v>
      </c>
      <c r="O6" s="25"/>
      <c r="P6" s="25"/>
      <c r="Q6" s="25"/>
      <c r="R6" s="25"/>
      <c r="S6" s="25"/>
      <c r="T6" s="25">
        <v>0.1</v>
      </c>
      <c r="U6" s="25"/>
      <c r="V6" s="26"/>
      <c r="W6" s="26"/>
      <c r="X6" s="26"/>
      <c r="Y6" s="15"/>
    </row>
    <row r="7" spans="1:25" x14ac:dyDescent="0.15">
      <c r="A7" s="71"/>
      <c r="B7" s="24" t="s">
        <v>126</v>
      </c>
      <c r="C7" s="25"/>
      <c r="D7" s="25"/>
      <c r="E7" s="25">
        <v>7</v>
      </c>
      <c r="F7" s="25">
        <v>15</v>
      </c>
      <c r="G7" s="25"/>
      <c r="H7" s="25"/>
      <c r="I7" s="25">
        <v>120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109</v>
      </c>
      <c r="C9" s="22"/>
      <c r="D9" s="22">
        <v>7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1"/>
      <c r="B10" s="30" t="s">
        <v>110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1"/>
      <c r="B11" s="30" t="s">
        <v>36</v>
      </c>
      <c r="C11" s="25"/>
      <c r="D11" s="25"/>
      <c r="E11" s="25"/>
      <c r="F11" s="25"/>
      <c r="G11" s="25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2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87</v>
      </c>
      <c r="C13" s="22"/>
      <c r="D13" s="22"/>
      <c r="E13" s="22"/>
      <c r="F13" s="22"/>
      <c r="G13" s="22">
        <v>100</v>
      </c>
      <c r="H13" s="22">
        <v>5</v>
      </c>
      <c r="I13" s="22"/>
      <c r="J13" s="22"/>
      <c r="K13" s="22">
        <v>7</v>
      </c>
      <c r="L13" s="22"/>
      <c r="M13" s="22"/>
      <c r="N13" s="22">
        <v>3</v>
      </c>
      <c r="O13" s="22"/>
      <c r="P13" s="22"/>
      <c r="Q13" s="22"/>
      <c r="R13" s="22"/>
      <c r="S13" s="22">
        <v>15</v>
      </c>
      <c r="T13" s="22"/>
      <c r="U13" s="22"/>
      <c r="V13" s="23"/>
      <c r="W13" s="23"/>
      <c r="X13" s="23"/>
      <c r="Y13" s="15"/>
    </row>
    <row r="14" spans="1:25" x14ac:dyDescent="0.15">
      <c r="A14" s="71"/>
      <c r="B14" s="24" t="s">
        <v>74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20</v>
      </c>
      <c r="V14" s="26"/>
      <c r="W14" s="26"/>
      <c r="X14" s="26"/>
      <c r="Y14" s="15"/>
    </row>
    <row r="15" spans="1:25" x14ac:dyDescent="0.15">
      <c r="A15" s="71"/>
      <c r="B15" s="24" t="s">
        <v>124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36</v>
      </c>
      <c r="B17" s="2" t="s">
        <v>20</v>
      </c>
      <c r="C17" s="31">
        <f>SUM(C5:C12)</f>
        <v>80</v>
      </c>
      <c r="D17" s="31">
        <f t="shared" ref="D17:X17" si="0">SUM(D5:D12)</f>
        <v>27</v>
      </c>
      <c r="E17" s="31">
        <f t="shared" si="0"/>
        <v>7</v>
      </c>
      <c r="F17" s="31">
        <f t="shared" si="0"/>
        <v>33</v>
      </c>
      <c r="G17" s="31">
        <f t="shared" si="0"/>
        <v>75</v>
      </c>
      <c r="H17" s="31">
        <f t="shared" si="0"/>
        <v>0</v>
      </c>
      <c r="I17" s="31">
        <f t="shared" si="0"/>
        <v>120</v>
      </c>
      <c r="J17" s="31">
        <f t="shared" si="0"/>
        <v>10</v>
      </c>
      <c r="K17" s="31">
        <f t="shared" si="0"/>
        <v>0</v>
      </c>
      <c r="L17" s="31">
        <f t="shared" si="0"/>
        <v>40</v>
      </c>
      <c r="M17" s="31">
        <f t="shared" si="0"/>
        <v>50</v>
      </c>
      <c r="N17" s="31">
        <f t="shared" si="0"/>
        <v>28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2.88</v>
      </c>
      <c r="D18" s="33">
        <f>+(A17*D17)/1000</f>
        <v>0.97199999999999998</v>
      </c>
      <c r="E18" s="33">
        <f>+(A17*E17)/1000</f>
        <v>0.252</v>
      </c>
      <c r="F18" s="33">
        <f>+(A17*F17)/1000</f>
        <v>1.1879999999999999</v>
      </c>
      <c r="G18" s="33">
        <f>+(A17*G17)/1000</f>
        <v>2.7</v>
      </c>
      <c r="H18" s="33">
        <f>+(A17*H17)/1000</f>
        <v>0</v>
      </c>
      <c r="I18" s="33">
        <f>+(A17*I17)/1000</f>
        <v>4.32</v>
      </c>
      <c r="J18" s="33">
        <f>+(A17*J17)/1000</f>
        <v>0.36</v>
      </c>
      <c r="K18" s="33">
        <f>+(A17*K17)/1000</f>
        <v>0</v>
      </c>
      <c r="L18" s="33">
        <f>+(A17*L17)/1000</f>
        <v>1.44</v>
      </c>
      <c r="M18" s="33">
        <f>+(A17*M17)/1000</f>
        <v>1.8</v>
      </c>
      <c r="N18" s="33">
        <f>+(A17*N17)/1000</f>
        <v>1.008</v>
      </c>
      <c r="O18" s="33">
        <f>+(A17*O17)/1000</f>
        <v>0.252</v>
      </c>
      <c r="P18" s="33">
        <f>+(A17*P17)/1000</f>
        <v>2.52</v>
      </c>
      <c r="Q18" s="33">
        <f>+(A17*Q17)/1000</f>
        <v>2.52</v>
      </c>
      <c r="R18" s="33">
        <f>+(A17*R17)/1000</f>
        <v>0.18</v>
      </c>
      <c r="S18" s="33">
        <f>+(A17*S17)/1000</f>
        <v>0</v>
      </c>
      <c r="T18" s="33">
        <f>+(A17*T17)</f>
        <v>3.6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32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7</v>
      </c>
      <c r="L19" s="34">
        <f t="shared" si="1"/>
        <v>0</v>
      </c>
      <c r="M19" s="34">
        <f t="shared" si="1"/>
        <v>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15</v>
      </c>
      <c r="T19" s="34">
        <f t="shared" si="1"/>
        <v>0</v>
      </c>
      <c r="U19" s="34">
        <f t="shared" si="1"/>
        <v>20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1.28</v>
      </c>
      <c r="D20" s="36">
        <f>+(A19*D19)/1000</f>
        <v>0</v>
      </c>
      <c r="E20" s="36">
        <f>+(A19*E19)/1000</f>
        <v>0.224</v>
      </c>
      <c r="F20" s="36">
        <f>+(A19*F19)/1000</f>
        <v>0</v>
      </c>
      <c r="G20" s="36">
        <f>+(A19*G19)/1000</f>
        <v>3.2</v>
      </c>
      <c r="H20" s="36">
        <f>+(A19*H19)/1000</f>
        <v>0.16</v>
      </c>
      <c r="I20" s="36">
        <f>+(A19*I19)/1000</f>
        <v>0</v>
      </c>
      <c r="J20" s="36">
        <f>+(A19*J19)/1000</f>
        <v>0</v>
      </c>
      <c r="K20" s="36">
        <f>+(A19*K19)/1000</f>
        <v>0.224</v>
      </c>
      <c r="L20" s="36">
        <f>+(A19*L19)/1000</f>
        <v>0</v>
      </c>
      <c r="M20" s="36">
        <f>+(A19*M19)/1000</f>
        <v>0</v>
      </c>
      <c r="N20" s="36">
        <f>+(A19*N19)/1000</f>
        <v>9.6000000000000002E-2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0.48</v>
      </c>
      <c r="T20" s="36">
        <f>+(A19*T19)/1000</f>
        <v>0</v>
      </c>
      <c r="U20" s="36">
        <f>+(A19*U19)/1000</f>
        <v>0.64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4.16</v>
      </c>
      <c r="D21" s="38">
        <f t="shared" ref="D21:X21" si="2">+D20+D18</f>
        <v>0.97199999999999998</v>
      </c>
      <c r="E21" s="38">
        <f t="shared" si="2"/>
        <v>0.47599999999999998</v>
      </c>
      <c r="F21" s="38">
        <f t="shared" si="2"/>
        <v>1.1879999999999999</v>
      </c>
      <c r="G21" s="38">
        <f t="shared" si="2"/>
        <v>5.9</v>
      </c>
      <c r="H21" s="38">
        <f t="shared" si="2"/>
        <v>0.16</v>
      </c>
      <c r="I21" s="38">
        <f t="shared" si="2"/>
        <v>4.32</v>
      </c>
      <c r="J21" s="38">
        <f t="shared" si="2"/>
        <v>0.36</v>
      </c>
      <c r="K21" s="38">
        <f t="shared" si="2"/>
        <v>0.224</v>
      </c>
      <c r="L21" s="38">
        <f t="shared" si="2"/>
        <v>1.44</v>
      </c>
      <c r="M21" s="38">
        <f t="shared" si="2"/>
        <v>1.8</v>
      </c>
      <c r="N21" s="38">
        <f t="shared" si="2"/>
        <v>1.1040000000000001</v>
      </c>
      <c r="O21" s="38">
        <f t="shared" si="2"/>
        <v>0.252</v>
      </c>
      <c r="P21" s="38">
        <f t="shared" si="2"/>
        <v>2.52</v>
      </c>
      <c r="Q21" s="38">
        <f t="shared" si="2"/>
        <v>2.52</v>
      </c>
      <c r="R21" s="38">
        <f t="shared" si="2"/>
        <v>0.18</v>
      </c>
      <c r="S21" s="38">
        <f t="shared" si="2"/>
        <v>0.48</v>
      </c>
      <c r="T21" s="38">
        <f t="shared" si="2"/>
        <v>3.6</v>
      </c>
      <c r="U21" s="38">
        <f t="shared" si="2"/>
        <v>0.64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288</v>
      </c>
      <c r="J22" s="40">
        <v>219</v>
      </c>
      <c r="K22" s="40">
        <v>714</v>
      </c>
      <c r="L22" s="40">
        <v>1510</v>
      </c>
      <c r="M22" s="40">
        <v>240</v>
      </c>
      <c r="N22" s="40">
        <v>198</v>
      </c>
      <c r="O22" s="40">
        <v>216</v>
      </c>
      <c r="P22" s="40">
        <v>198</v>
      </c>
      <c r="Q22" s="40">
        <v>507</v>
      </c>
      <c r="R22" s="40">
        <v>145</v>
      </c>
      <c r="S22" s="40">
        <v>187</v>
      </c>
      <c r="T22" s="40">
        <v>59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36</v>
      </c>
      <c r="B23" s="8" t="s">
        <v>10</v>
      </c>
      <c r="C23" s="42">
        <f>SUM(C18*C22)</f>
        <v>714.24</v>
      </c>
      <c r="D23" s="42">
        <f>SUM(D18*D22)</f>
        <v>557.928</v>
      </c>
      <c r="E23" s="42">
        <f t="shared" ref="E23:X23" si="3">SUM(E18*E22)</f>
        <v>399.16800000000001</v>
      </c>
      <c r="F23" s="42">
        <f t="shared" si="3"/>
        <v>427.68</v>
      </c>
      <c r="G23" s="42">
        <f t="shared" si="3"/>
        <v>712.80000000000007</v>
      </c>
      <c r="H23" s="42">
        <f t="shared" si="3"/>
        <v>0</v>
      </c>
      <c r="I23" s="42">
        <f t="shared" si="3"/>
        <v>1244.1600000000001</v>
      </c>
      <c r="J23" s="42">
        <f t="shared" si="3"/>
        <v>78.84</v>
      </c>
      <c r="K23" s="42">
        <f t="shared" si="3"/>
        <v>0</v>
      </c>
      <c r="L23" s="42">
        <f t="shared" si="3"/>
        <v>2174.4</v>
      </c>
      <c r="M23" s="42">
        <f t="shared" si="3"/>
        <v>432</v>
      </c>
      <c r="N23" s="42">
        <f t="shared" si="3"/>
        <v>199.584</v>
      </c>
      <c r="O23" s="42">
        <f t="shared" si="3"/>
        <v>54.432000000000002</v>
      </c>
      <c r="P23" s="42">
        <f t="shared" si="3"/>
        <v>498.96</v>
      </c>
      <c r="Q23" s="42">
        <f t="shared" si="3"/>
        <v>1277.6400000000001</v>
      </c>
      <c r="R23" s="42">
        <f t="shared" si="3"/>
        <v>26.099999999999998</v>
      </c>
      <c r="S23" s="42">
        <f t="shared" si="3"/>
        <v>0</v>
      </c>
      <c r="T23" s="42">
        <f t="shared" si="3"/>
        <v>212.4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9010.3320000000003</v>
      </c>
    </row>
    <row r="24" spans="1:25" x14ac:dyDescent="0.15">
      <c r="A24" s="7">
        <f>SUM(A19)</f>
        <v>32</v>
      </c>
      <c r="B24" s="8" t="s">
        <v>10</v>
      </c>
      <c r="C24" s="42">
        <f>SUM(C20*C22)</f>
        <v>317.44</v>
      </c>
      <c r="D24" s="42">
        <f>SUM(D20*D22)</f>
        <v>0</v>
      </c>
      <c r="E24" s="42">
        <f t="shared" ref="E24:X24" si="4">SUM(E20*E22)</f>
        <v>354.81600000000003</v>
      </c>
      <c r="F24" s="42">
        <f t="shared" si="4"/>
        <v>0</v>
      </c>
      <c r="G24" s="42">
        <f t="shared" si="4"/>
        <v>844.80000000000007</v>
      </c>
      <c r="H24" s="42">
        <f t="shared" si="4"/>
        <v>691.2</v>
      </c>
      <c r="I24" s="42">
        <f t="shared" si="4"/>
        <v>0</v>
      </c>
      <c r="J24" s="42">
        <f t="shared" si="4"/>
        <v>0</v>
      </c>
      <c r="K24" s="42">
        <f t="shared" si="4"/>
        <v>159.93600000000001</v>
      </c>
      <c r="L24" s="42">
        <f t="shared" si="4"/>
        <v>0</v>
      </c>
      <c r="M24" s="42">
        <f t="shared" si="4"/>
        <v>0</v>
      </c>
      <c r="N24" s="42">
        <f t="shared" si="4"/>
        <v>19.007999999999999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89.759999999999991</v>
      </c>
      <c r="T24" s="42">
        <f t="shared" si="4"/>
        <v>0</v>
      </c>
      <c r="U24" s="42">
        <f t="shared" si="4"/>
        <v>1235.2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3712.16</v>
      </c>
    </row>
    <row r="25" spans="1:25" x14ac:dyDescent="0.15">
      <c r="A25" s="76" t="s">
        <v>11</v>
      </c>
      <c r="B25" s="77"/>
      <c r="C25" s="44">
        <f>SUM(C23:C24)</f>
        <v>1031.68</v>
      </c>
      <c r="D25" s="44">
        <f t="shared" ref="D25:X25" si="5">+D21*D22</f>
        <v>557.928</v>
      </c>
      <c r="E25" s="44">
        <f t="shared" si="5"/>
        <v>753.98399999999992</v>
      </c>
      <c r="F25" s="44">
        <f t="shared" si="5"/>
        <v>427.68</v>
      </c>
      <c r="G25" s="44">
        <f t="shared" si="5"/>
        <v>1557.6000000000001</v>
      </c>
      <c r="H25" s="44">
        <f t="shared" si="5"/>
        <v>691.2</v>
      </c>
      <c r="I25" s="44">
        <f t="shared" si="5"/>
        <v>1244.1600000000001</v>
      </c>
      <c r="J25" s="44">
        <f t="shared" si="5"/>
        <v>78.84</v>
      </c>
      <c r="K25" s="44">
        <f t="shared" si="5"/>
        <v>159.93600000000001</v>
      </c>
      <c r="L25" s="44">
        <f t="shared" si="5"/>
        <v>2174.4</v>
      </c>
      <c r="M25" s="44">
        <f t="shared" si="5"/>
        <v>432</v>
      </c>
      <c r="N25" s="44">
        <f t="shared" si="5"/>
        <v>218.59200000000001</v>
      </c>
      <c r="O25" s="44">
        <f t="shared" si="5"/>
        <v>54.432000000000002</v>
      </c>
      <c r="P25" s="44">
        <f t="shared" si="5"/>
        <v>498.96</v>
      </c>
      <c r="Q25" s="44">
        <f t="shared" si="5"/>
        <v>1277.6400000000001</v>
      </c>
      <c r="R25" s="44">
        <f t="shared" si="5"/>
        <v>26.099999999999998</v>
      </c>
      <c r="S25" s="44">
        <f t="shared" si="5"/>
        <v>89.759999999999991</v>
      </c>
      <c r="T25" s="44">
        <f t="shared" si="5"/>
        <v>212.4</v>
      </c>
      <c r="U25" s="44">
        <f t="shared" si="5"/>
        <v>1235.2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12722.492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31" spans="1:25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10"/>
      <c r="M31" s="79" t="s">
        <v>1</v>
      </c>
      <c r="N31" s="79"/>
      <c r="O31" s="79"/>
      <c r="P31" s="79"/>
      <c r="Q31" s="79"/>
      <c r="R31" s="79" t="s">
        <v>15</v>
      </c>
      <c r="S31" s="79"/>
      <c r="T31" s="79"/>
      <c r="U31" s="79"/>
      <c r="V31" s="7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2"/>
      <c r="Q32" s="62"/>
      <c r="R32" s="62"/>
      <c r="S32" s="62"/>
      <c r="T32" s="13"/>
      <c r="U32" s="13"/>
      <c r="V32" s="13"/>
    </row>
    <row r="33" spans="1:25" x14ac:dyDescent="0.15">
      <c r="A33" s="63"/>
      <c r="B33" s="64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14"/>
      <c r="X33" s="14"/>
      <c r="Y33" s="15"/>
    </row>
    <row r="34" spans="1:25" ht="11.25" thickBot="1" x14ac:dyDescent="0.2">
      <c r="A34" s="65"/>
      <c r="B34" s="6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1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1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2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1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1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2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1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1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4" t="s">
        <v>8</v>
      </c>
      <c r="B51" s="75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7" t="s">
        <v>9</v>
      </c>
      <c r="B52" s="69"/>
      <c r="C52" s="40">
        <v>264</v>
      </c>
      <c r="D52" s="40">
        <v>578</v>
      </c>
      <c r="E52" s="40">
        <v>137</v>
      </c>
      <c r="F52" s="40">
        <v>1748</v>
      </c>
      <c r="G52" s="40">
        <v>132</v>
      </c>
      <c r="H52" s="40">
        <v>2373</v>
      </c>
      <c r="I52" s="40">
        <v>604</v>
      </c>
      <c r="J52" s="40">
        <v>688</v>
      </c>
      <c r="K52" s="40">
        <v>494</v>
      </c>
      <c r="L52" s="40">
        <v>147</v>
      </c>
      <c r="M52" s="40">
        <v>526</v>
      </c>
      <c r="N52" s="40">
        <v>153</v>
      </c>
      <c r="O52" s="40">
        <v>132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6" t="s">
        <v>11</v>
      </c>
      <c r="B55" s="77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1" t="s">
        <v>12</v>
      </c>
      <c r="B58" s="61"/>
      <c r="C58" s="50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B11" sqref="AB11"/>
    </sheetView>
  </sheetViews>
  <sheetFormatPr defaultRowHeight="10.5" x14ac:dyDescent="0.15"/>
  <cols>
    <col min="1" max="1" width="3.140625" style="9" customWidth="1"/>
    <col min="2" max="2" width="19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10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11" t="s">
        <v>3</v>
      </c>
      <c r="C2" s="12">
        <v>35</v>
      </c>
      <c r="D2" s="12">
        <v>31</v>
      </c>
      <c r="E2" s="13"/>
      <c r="F2" s="13"/>
      <c r="G2" s="13"/>
      <c r="H2" s="13"/>
      <c r="I2" s="13"/>
      <c r="J2" s="13"/>
      <c r="P2" s="62">
        <v>43188</v>
      </c>
      <c r="Q2" s="62"/>
      <c r="R2" s="62"/>
      <c r="S2" s="62"/>
      <c r="T2" s="13"/>
      <c r="U2" s="13"/>
      <c r="V2" s="13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14"/>
      <c r="X3" s="14"/>
      <c r="Y3" s="15"/>
    </row>
    <row r="4" spans="1:25" ht="55.5" thickBot="1" x14ac:dyDescent="0.2">
      <c r="A4" s="65"/>
      <c r="B4" s="66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76</v>
      </c>
      <c r="H4" s="18" t="s">
        <v>29</v>
      </c>
      <c r="I4" s="19" t="s">
        <v>35</v>
      </c>
      <c r="J4" s="18" t="s">
        <v>55</v>
      </c>
      <c r="K4" s="18" t="s">
        <v>133</v>
      </c>
      <c r="L4" s="18" t="s">
        <v>49</v>
      </c>
      <c r="M4" s="18" t="s">
        <v>60</v>
      </c>
      <c r="N4" s="19" t="s">
        <v>48</v>
      </c>
      <c r="O4" s="18" t="s">
        <v>41</v>
      </c>
      <c r="P4" s="18" t="s">
        <v>65</v>
      </c>
      <c r="Q4" s="18" t="s">
        <v>40</v>
      </c>
      <c r="R4" s="18" t="s">
        <v>33</v>
      </c>
      <c r="S4" s="18" t="s">
        <v>138</v>
      </c>
      <c r="T4" s="18"/>
      <c r="U4" s="19"/>
      <c r="V4" s="20"/>
      <c r="W4" s="17"/>
      <c r="X4" s="17"/>
      <c r="Y4" s="15"/>
    </row>
    <row r="5" spans="1:25" ht="11.25" customHeight="1" x14ac:dyDescent="0.15">
      <c r="A5" s="70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60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1"/>
      <c r="B6" s="24" t="s">
        <v>111</v>
      </c>
      <c r="C6" s="25"/>
      <c r="D6" s="25"/>
      <c r="E6" s="25"/>
      <c r="F6" s="25">
        <v>5</v>
      </c>
      <c r="G6" s="25">
        <v>35</v>
      </c>
      <c r="H6" s="25"/>
      <c r="I6" s="25">
        <v>35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1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2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0" t="s">
        <v>6</v>
      </c>
      <c r="B9" s="21" t="s">
        <v>129</v>
      </c>
      <c r="C9" s="22"/>
      <c r="D9" s="22">
        <v>8</v>
      </c>
      <c r="E9" s="22"/>
      <c r="F9" s="22"/>
      <c r="G9" s="22"/>
      <c r="H9" s="22"/>
      <c r="I9" s="22"/>
      <c r="J9" s="22"/>
      <c r="K9" s="22"/>
      <c r="L9" s="22">
        <v>40</v>
      </c>
      <c r="M9" s="22">
        <v>10</v>
      </c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1"/>
      <c r="B10" s="30" t="s">
        <v>103</v>
      </c>
      <c r="C10" s="25"/>
      <c r="D10" s="25"/>
      <c r="E10" s="25"/>
      <c r="F10" s="25"/>
      <c r="G10" s="25"/>
      <c r="H10" s="25">
        <v>12</v>
      </c>
      <c r="I10" s="25"/>
      <c r="J10" s="25"/>
      <c r="K10" s="25"/>
      <c r="L10" s="25"/>
      <c r="M10" s="25"/>
      <c r="N10" s="25">
        <v>220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1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0" t="s">
        <v>7</v>
      </c>
      <c r="B13" s="21" t="s">
        <v>137</v>
      </c>
      <c r="C13" s="22"/>
      <c r="D13" s="22"/>
      <c r="E13" s="22"/>
      <c r="F13" s="22"/>
      <c r="G13" s="22"/>
      <c r="H13" s="22">
        <v>5</v>
      </c>
      <c r="I13" s="22"/>
      <c r="J13" s="22"/>
      <c r="K13" s="22">
        <v>20</v>
      </c>
      <c r="L13" s="22"/>
      <c r="M13" s="22">
        <v>5</v>
      </c>
      <c r="N13" s="22">
        <v>25</v>
      </c>
      <c r="O13" s="22"/>
      <c r="P13" s="22"/>
      <c r="Q13" s="22"/>
      <c r="R13" s="22">
        <v>7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1"/>
      <c r="B14" s="24" t="s">
        <v>30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1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3"/>
      <c r="B16" s="27" t="s">
        <v>138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>
        <v>30</v>
      </c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35</v>
      </c>
      <c r="B17" s="2" t="s">
        <v>20</v>
      </c>
      <c r="C17" s="31">
        <f>SUM(C5:C12)</f>
        <v>80</v>
      </c>
      <c r="D17" s="31">
        <f t="shared" ref="D17:X17" si="0">SUM(D5:D12)</f>
        <v>8</v>
      </c>
      <c r="E17" s="31">
        <f t="shared" si="0"/>
        <v>7</v>
      </c>
      <c r="F17" s="31">
        <f t="shared" si="0"/>
        <v>25</v>
      </c>
      <c r="G17" s="31">
        <f t="shared" si="0"/>
        <v>35</v>
      </c>
      <c r="H17" s="31">
        <f t="shared" si="0"/>
        <v>12</v>
      </c>
      <c r="I17" s="31">
        <f t="shared" si="0"/>
        <v>35</v>
      </c>
      <c r="J17" s="31">
        <f t="shared" si="0"/>
        <v>0</v>
      </c>
      <c r="K17" s="31">
        <f t="shared" si="0"/>
        <v>0</v>
      </c>
      <c r="L17" s="31">
        <f t="shared" si="0"/>
        <v>40</v>
      </c>
      <c r="M17" s="31">
        <f t="shared" si="0"/>
        <v>10</v>
      </c>
      <c r="N17" s="31">
        <f t="shared" si="0"/>
        <v>220</v>
      </c>
      <c r="O17" s="31">
        <f t="shared" si="0"/>
        <v>5</v>
      </c>
      <c r="P17" s="31">
        <f t="shared" si="0"/>
        <v>60</v>
      </c>
      <c r="Q17" s="31">
        <f t="shared" si="0"/>
        <v>60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2.8</v>
      </c>
      <c r="D18" s="33">
        <f>+(A17*D17)/1000</f>
        <v>0.28000000000000003</v>
      </c>
      <c r="E18" s="33">
        <f>+(A17*E17)/1000</f>
        <v>0.245</v>
      </c>
      <c r="F18" s="33">
        <f>+(A17*F17)/1000</f>
        <v>0.875</v>
      </c>
      <c r="G18" s="33">
        <f>+(A17*G17)/1000</f>
        <v>1.2250000000000001</v>
      </c>
      <c r="H18" s="33">
        <f>+(A17*H17)/1000</f>
        <v>0.42</v>
      </c>
      <c r="I18" s="33">
        <f>+(A17*I17)/1000</f>
        <v>1.2250000000000001</v>
      </c>
      <c r="J18" s="33">
        <f>+(A17*J17)/1000</f>
        <v>0</v>
      </c>
      <c r="K18" s="33">
        <f>+(A17*K17)/1000</f>
        <v>0</v>
      </c>
      <c r="L18" s="33">
        <f>+(A17*L17)/1000</f>
        <v>1.4</v>
      </c>
      <c r="M18" s="33">
        <f>+(A17*M17)/1000</f>
        <v>0.35</v>
      </c>
      <c r="N18" s="33">
        <f>+(A17*N17)/1000</f>
        <v>7.7</v>
      </c>
      <c r="O18" s="33">
        <f>+(A17*O17)/1000</f>
        <v>0.17499999999999999</v>
      </c>
      <c r="P18" s="33">
        <f>+(A17*P17)/1000</f>
        <v>2.1</v>
      </c>
      <c r="Q18" s="33">
        <f>+(A17*Q17)/1000</f>
        <v>2.1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20</v>
      </c>
      <c r="L19" s="34">
        <f t="shared" si="1"/>
        <v>0</v>
      </c>
      <c r="M19" s="34">
        <f t="shared" si="1"/>
        <v>5</v>
      </c>
      <c r="N19" s="34">
        <f>SUM(N13:N16)</f>
        <v>25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7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1.24</v>
      </c>
      <c r="D20" s="36">
        <f>+(A19*D19)/1000</f>
        <v>0</v>
      </c>
      <c r="E20" s="36">
        <f>+(A19*E19)/1000</f>
        <v>0.217</v>
      </c>
      <c r="F20" s="36">
        <f>+(A19*F19)/1000</f>
        <v>0</v>
      </c>
      <c r="G20" s="36">
        <f>+(A19*G19)/1000</f>
        <v>0</v>
      </c>
      <c r="H20" s="36">
        <f>+(A19*H19)/1000</f>
        <v>0.155</v>
      </c>
      <c r="I20" s="36">
        <f>+(A19*I19)/1000</f>
        <v>0</v>
      </c>
      <c r="J20" s="36">
        <f>+(A19*J19)/1000</f>
        <v>0</v>
      </c>
      <c r="K20" s="36">
        <f>+(A19*K19)/1000</f>
        <v>0.62</v>
      </c>
      <c r="L20" s="36">
        <f>+(A19*L19)/1000</f>
        <v>0</v>
      </c>
      <c r="M20" s="36">
        <f>+(A19*M19)/1000</f>
        <v>0.155</v>
      </c>
      <c r="N20" s="36">
        <f>+(A19*N19)/1000</f>
        <v>0.77500000000000002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0.217</v>
      </c>
      <c r="S20" s="36">
        <f>+(A19*S19)/1000</f>
        <v>0.93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4" t="s">
        <v>8</v>
      </c>
      <c r="B21" s="75"/>
      <c r="C21" s="38">
        <f>+C20+C18</f>
        <v>4.04</v>
      </c>
      <c r="D21" s="38">
        <f t="shared" ref="D21:X21" si="2">+D20+D18</f>
        <v>0.28000000000000003</v>
      </c>
      <c r="E21" s="38">
        <f t="shared" si="2"/>
        <v>0.46199999999999997</v>
      </c>
      <c r="F21" s="38">
        <f t="shared" si="2"/>
        <v>0.875</v>
      </c>
      <c r="G21" s="38">
        <f t="shared" si="2"/>
        <v>1.2250000000000001</v>
      </c>
      <c r="H21" s="38">
        <f t="shared" si="2"/>
        <v>0.57499999999999996</v>
      </c>
      <c r="I21" s="38">
        <f t="shared" si="2"/>
        <v>1.2250000000000001</v>
      </c>
      <c r="J21" s="38">
        <f t="shared" si="2"/>
        <v>0</v>
      </c>
      <c r="K21" s="38">
        <f t="shared" si="2"/>
        <v>0.62</v>
      </c>
      <c r="L21" s="38">
        <f t="shared" si="2"/>
        <v>1.4</v>
      </c>
      <c r="M21" s="38">
        <f t="shared" si="2"/>
        <v>0.505</v>
      </c>
      <c r="N21" s="38">
        <f t="shared" si="2"/>
        <v>8.4749999999999996</v>
      </c>
      <c r="O21" s="38">
        <f t="shared" si="2"/>
        <v>0.17499999999999999</v>
      </c>
      <c r="P21" s="38">
        <f t="shared" si="2"/>
        <v>2.1</v>
      </c>
      <c r="Q21" s="38">
        <f t="shared" si="2"/>
        <v>2.1</v>
      </c>
      <c r="R21" s="38">
        <f t="shared" si="2"/>
        <v>0.217</v>
      </c>
      <c r="S21" s="38">
        <f t="shared" si="2"/>
        <v>0.93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7" t="s">
        <v>9</v>
      </c>
      <c r="B22" s="69"/>
      <c r="C22" s="40">
        <v>264</v>
      </c>
      <c r="D22" s="40">
        <v>578</v>
      </c>
      <c r="E22" s="40">
        <v>1748</v>
      </c>
      <c r="F22" s="40">
        <v>390</v>
      </c>
      <c r="G22" s="40">
        <v>1200</v>
      </c>
      <c r="H22" s="40">
        <v>4320</v>
      </c>
      <c r="I22" s="40">
        <v>714</v>
      </c>
      <c r="J22" s="40">
        <v>59</v>
      </c>
      <c r="K22" s="40">
        <v>474</v>
      </c>
      <c r="L22" s="40">
        <v>2874</v>
      </c>
      <c r="M22" s="40">
        <v>216</v>
      </c>
      <c r="N22" s="40">
        <v>167</v>
      </c>
      <c r="O22" s="40">
        <v>145</v>
      </c>
      <c r="P22" s="40">
        <v>534</v>
      </c>
      <c r="Q22" s="40">
        <v>508</v>
      </c>
      <c r="R22" s="40">
        <v>219</v>
      </c>
      <c r="S22" s="40">
        <v>877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35</v>
      </c>
      <c r="B23" s="8" t="s">
        <v>10</v>
      </c>
      <c r="C23" s="42">
        <f>SUM(C18*C22)</f>
        <v>739.19999999999993</v>
      </c>
      <c r="D23" s="42">
        <f>SUM(D18*D22)</f>
        <v>161.84</v>
      </c>
      <c r="E23" s="42">
        <f t="shared" ref="E23:X23" si="3">SUM(E18*E22)</f>
        <v>428.26</v>
      </c>
      <c r="F23" s="42">
        <f t="shared" si="3"/>
        <v>341.25</v>
      </c>
      <c r="G23" s="42">
        <f t="shared" si="3"/>
        <v>1470</v>
      </c>
      <c r="H23" s="42">
        <f t="shared" si="3"/>
        <v>1814.3999999999999</v>
      </c>
      <c r="I23" s="42">
        <f t="shared" si="3"/>
        <v>874.65000000000009</v>
      </c>
      <c r="J23" s="42">
        <f t="shared" si="3"/>
        <v>0</v>
      </c>
      <c r="K23" s="42">
        <f t="shared" si="3"/>
        <v>0</v>
      </c>
      <c r="L23" s="42">
        <f t="shared" si="3"/>
        <v>4023.6</v>
      </c>
      <c r="M23" s="42">
        <f t="shared" si="3"/>
        <v>75.599999999999994</v>
      </c>
      <c r="N23" s="42">
        <f t="shared" si="3"/>
        <v>1285.9000000000001</v>
      </c>
      <c r="O23" s="42">
        <f t="shared" si="3"/>
        <v>25.375</v>
      </c>
      <c r="P23" s="42">
        <f t="shared" si="3"/>
        <v>1121.4000000000001</v>
      </c>
      <c r="Q23" s="42">
        <f t="shared" si="3"/>
        <v>1066.8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13428.275</v>
      </c>
    </row>
    <row r="24" spans="1:25" x14ac:dyDescent="0.15">
      <c r="A24" s="7">
        <f>SUM(A19)</f>
        <v>31</v>
      </c>
      <c r="B24" s="8" t="s">
        <v>10</v>
      </c>
      <c r="C24" s="42">
        <f>SUM(C20*C22)</f>
        <v>327.36</v>
      </c>
      <c r="D24" s="42">
        <f>SUM(D20*D22)</f>
        <v>0</v>
      </c>
      <c r="E24" s="42">
        <f t="shared" ref="E24:X24" si="4">SUM(E20*E22)</f>
        <v>379.31599999999997</v>
      </c>
      <c r="F24" s="42">
        <f t="shared" si="4"/>
        <v>0</v>
      </c>
      <c r="G24" s="42">
        <f t="shared" si="4"/>
        <v>0</v>
      </c>
      <c r="H24" s="42">
        <f t="shared" si="4"/>
        <v>669.6</v>
      </c>
      <c r="I24" s="42">
        <f t="shared" si="4"/>
        <v>0</v>
      </c>
      <c r="J24" s="42">
        <f t="shared" si="4"/>
        <v>0</v>
      </c>
      <c r="K24" s="42">
        <f t="shared" si="4"/>
        <v>293.88</v>
      </c>
      <c r="L24" s="42">
        <f t="shared" si="4"/>
        <v>0</v>
      </c>
      <c r="M24" s="42">
        <f t="shared" si="4"/>
        <v>33.479999999999997</v>
      </c>
      <c r="N24" s="42">
        <f t="shared" si="4"/>
        <v>129.42500000000001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47.522999999999996</v>
      </c>
      <c r="S24" s="42">
        <f t="shared" si="4"/>
        <v>815.61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2696.194</v>
      </c>
    </row>
    <row r="25" spans="1:25" x14ac:dyDescent="0.15">
      <c r="A25" s="76" t="s">
        <v>11</v>
      </c>
      <c r="B25" s="77"/>
      <c r="C25" s="44">
        <f>SUM(C23:C24)</f>
        <v>1066.56</v>
      </c>
      <c r="D25" s="44">
        <f t="shared" ref="D25:X25" si="5">+D21*D22</f>
        <v>161.84</v>
      </c>
      <c r="E25" s="44">
        <f t="shared" si="5"/>
        <v>807.57599999999991</v>
      </c>
      <c r="F25" s="44">
        <f t="shared" si="5"/>
        <v>341.25</v>
      </c>
      <c r="G25" s="44">
        <f t="shared" si="5"/>
        <v>1470</v>
      </c>
      <c r="H25" s="44">
        <f t="shared" si="5"/>
        <v>2484</v>
      </c>
      <c r="I25" s="44">
        <f t="shared" si="5"/>
        <v>874.65000000000009</v>
      </c>
      <c r="J25" s="44">
        <f t="shared" si="5"/>
        <v>0</v>
      </c>
      <c r="K25" s="44">
        <f t="shared" si="5"/>
        <v>293.88</v>
      </c>
      <c r="L25" s="44">
        <f t="shared" si="5"/>
        <v>4023.6</v>
      </c>
      <c r="M25" s="44">
        <f t="shared" si="5"/>
        <v>109.08</v>
      </c>
      <c r="N25" s="44">
        <f t="shared" si="5"/>
        <v>1415.325</v>
      </c>
      <c r="O25" s="44">
        <f t="shared" si="5"/>
        <v>25.375</v>
      </c>
      <c r="P25" s="44">
        <f t="shared" si="5"/>
        <v>1121.4000000000001</v>
      </c>
      <c r="Q25" s="44">
        <f t="shared" si="5"/>
        <v>1066.8</v>
      </c>
      <c r="R25" s="44">
        <f t="shared" si="5"/>
        <v>47.522999999999996</v>
      </c>
      <c r="S25" s="44">
        <f t="shared" si="5"/>
        <v>815.61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16124.468999999999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1" t="s">
        <v>12</v>
      </c>
      <c r="B28" s="61"/>
      <c r="C28" s="50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31" spans="1:25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10"/>
      <c r="M31" s="79" t="s">
        <v>1</v>
      </c>
      <c r="N31" s="79"/>
      <c r="O31" s="79"/>
      <c r="P31" s="79"/>
      <c r="Q31" s="79"/>
      <c r="R31" s="79" t="s">
        <v>15</v>
      </c>
      <c r="S31" s="79"/>
      <c r="T31" s="79"/>
      <c r="U31" s="79"/>
      <c r="V31" s="79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2"/>
      <c r="Q32" s="62"/>
      <c r="R32" s="62"/>
      <c r="S32" s="62"/>
      <c r="T32" s="13"/>
      <c r="U32" s="13"/>
      <c r="V32" s="13"/>
    </row>
    <row r="33" spans="1:25" x14ac:dyDescent="0.15">
      <c r="A33" s="63"/>
      <c r="B33" s="64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14"/>
      <c r="X33" s="14"/>
      <c r="Y33" s="15"/>
    </row>
    <row r="34" spans="1:25" ht="11.25" thickBot="1" x14ac:dyDescent="0.2">
      <c r="A34" s="65"/>
      <c r="B34" s="6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1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1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2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1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1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2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1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1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4" t="s">
        <v>8</v>
      </c>
      <c r="B51" s="75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7" t="s">
        <v>9</v>
      </c>
      <c r="B52" s="69"/>
      <c r="C52" s="40">
        <v>264</v>
      </c>
      <c r="D52" s="40">
        <v>578</v>
      </c>
      <c r="E52" s="40">
        <v>1748</v>
      </c>
      <c r="F52" s="40">
        <v>94</v>
      </c>
      <c r="G52" s="40">
        <v>137</v>
      </c>
      <c r="H52" s="40">
        <v>754</v>
      </c>
      <c r="I52" s="40">
        <v>348</v>
      </c>
      <c r="J52" s="40">
        <v>390</v>
      </c>
      <c r="K52" s="40">
        <v>209</v>
      </c>
      <c r="L52" s="40">
        <v>53</v>
      </c>
      <c r="M52" s="40">
        <v>988</v>
      </c>
      <c r="N52" s="40">
        <v>1190</v>
      </c>
      <c r="O52" s="40">
        <v>252</v>
      </c>
      <c r="P52" s="40">
        <v>352</v>
      </c>
      <c r="Q52" s="40">
        <v>153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6" t="s">
        <v>11</v>
      </c>
      <c r="B55" s="77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1" t="s">
        <v>12</v>
      </c>
      <c r="B58" s="61"/>
      <c r="C58" s="50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2018-03-30T08:37:29Z</dcterms:modified>
</cp:coreProperties>
</file>