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 activeTab="1"/>
  </bookViews>
  <sheets>
    <sheet name="2" sheetId="36" r:id="rId1"/>
    <sheet name="3" sheetId="37" r:id="rId2"/>
  </sheets>
  <calcPr calcId="152511"/>
</workbook>
</file>

<file path=xl/calcChain.xml><?xml version="1.0" encoding="utf-8"?>
<calcChain xmlns="http://schemas.openxmlformats.org/spreadsheetml/2006/main">
  <c r="D19" i="37" l="1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D17" i="37"/>
  <c r="E17" i="37"/>
  <c r="F17" i="37"/>
  <c r="G17" i="37"/>
  <c r="H17" i="37"/>
  <c r="I17" i="37"/>
  <c r="J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C63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C61" i="36"/>
  <c r="K6" i="37" l="1"/>
  <c r="K17" i="37" s="1"/>
  <c r="C19" i="37" l="1"/>
  <c r="A19" i="37"/>
  <c r="N20" i="37" s="1"/>
  <c r="N24" i="37" s="1"/>
  <c r="C17" i="37"/>
  <c r="A17" i="37"/>
  <c r="A23" i="37" s="1"/>
  <c r="A63" i="36"/>
  <c r="A61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19" i="36"/>
  <c r="X20" i="36" s="1"/>
  <c r="X24" i="36" s="1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A17" i="36"/>
  <c r="M18" i="36" s="1"/>
  <c r="F20" i="37" l="1"/>
  <c r="F24" i="37" s="1"/>
  <c r="Q20" i="37"/>
  <c r="V20" i="37"/>
  <c r="V24" i="37" s="1"/>
  <c r="F18" i="37"/>
  <c r="F23" i="37" s="1"/>
  <c r="M18" i="37"/>
  <c r="M23" i="37" s="1"/>
  <c r="U18" i="37"/>
  <c r="U23" i="37" s="1"/>
  <c r="V18" i="37"/>
  <c r="V23" i="37" s="1"/>
  <c r="E20" i="36"/>
  <c r="E24" i="36" s="1"/>
  <c r="I20" i="36"/>
  <c r="I24" i="36" s="1"/>
  <c r="M20" i="36"/>
  <c r="M24" i="36" s="1"/>
  <c r="Q20" i="36"/>
  <c r="Q24" i="36" s="1"/>
  <c r="U20" i="36"/>
  <c r="U24" i="36" s="1"/>
  <c r="F20" i="36"/>
  <c r="F24" i="36" s="1"/>
  <c r="C18" i="37"/>
  <c r="C23" i="37" s="1"/>
  <c r="I18" i="37"/>
  <c r="I23" i="37" s="1"/>
  <c r="O18" i="37"/>
  <c r="O23" i="37" s="1"/>
  <c r="Q18" i="37"/>
  <c r="Q23" i="37" s="1"/>
  <c r="H20" i="37"/>
  <c r="T20" i="37"/>
  <c r="M20" i="37"/>
  <c r="V18" i="36"/>
  <c r="V23" i="36" s="1"/>
  <c r="C18" i="36"/>
  <c r="C23" i="36" s="1"/>
  <c r="F18" i="36"/>
  <c r="F23" i="36" s="1"/>
  <c r="J18" i="36"/>
  <c r="J23" i="36" s="1"/>
  <c r="N18" i="36"/>
  <c r="N23" i="36" s="1"/>
  <c r="W18" i="36"/>
  <c r="W23" i="36" s="1"/>
  <c r="U64" i="36"/>
  <c r="U68" i="36" s="1"/>
  <c r="W64" i="36"/>
  <c r="W68" i="36" s="1"/>
  <c r="R64" i="36"/>
  <c r="R68" i="36" s="1"/>
  <c r="G64" i="36"/>
  <c r="S64" i="36"/>
  <c r="S68" i="36" s="1"/>
  <c r="K64" i="36"/>
  <c r="K68" i="36" s="1"/>
  <c r="C64" i="36"/>
  <c r="C68" i="36" s="1"/>
  <c r="O64" i="36"/>
  <c r="N64" i="36"/>
  <c r="A68" i="36"/>
  <c r="R18" i="36"/>
  <c r="R23" i="36" s="1"/>
  <c r="J64" i="36"/>
  <c r="F64" i="36"/>
  <c r="F68" i="36" s="1"/>
  <c r="V64" i="36"/>
  <c r="V68" i="36" s="1"/>
  <c r="G18" i="36"/>
  <c r="G23" i="36" s="1"/>
  <c r="K18" i="36"/>
  <c r="K23" i="36" s="1"/>
  <c r="O18" i="36"/>
  <c r="O23" i="36" s="1"/>
  <c r="S18" i="36"/>
  <c r="S23" i="36" s="1"/>
  <c r="N20" i="36"/>
  <c r="N24" i="36" s="1"/>
  <c r="V20" i="36"/>
  <c r="J20" i="36"/>
  <c r="J24" i="36" s="1"/>
  <c r="R20" i="36"/>
  <c r="E18" i="37"/>
  <c r="E23" i="37" s="1"/>
  <c r="G18" i="37"/>
  <c r="G23" i="37" s="1"/>
  <c r="J18" i="37"/>
  <c r="J23" i="37" s="1"/>
  <c r="N18" i="37"/>
  <c r="N23" i="37" s="1"/>
  <c r="S18" i="37"/>
  <c r="S23" i="37" s="1"/>
  <c r="W18" i="37"/>
  <c r="W23" i="37" s="1"/>
  <c r="R18" i="37"/>
  <c r="R23" i="37" s="1"/>
  <c r="D20" i="37"/>
  <c r="I20" i="37"/>
  <c r="I21" i="37" s="1"/>
  <c r="I25" i="37" s="1"/>
  <c r="R20" i="37"/>
  <c r="R24" i="37" s="1"/>
  <c r="X20" i="37"/>
  <c r="X24" i="37" s="1"/>
  <c r="L20" i="37"/>
  <c r="Q21" i="37"/>
  <c r="Q25" i="37" s="1"/>
  <c r="K18" i="37"/>
  <c r="K23" i="37" s="1"/>
  <c r="D24" i="37"/>
  <c r="H24" i="37"/>
  <c r="T24" i="37"/>
  <c r="V21" i="37"/>
  <c r="V25" i="37" s="1"/>
  <c r="L24" i="37"/>
  <c r="Q24" i="37"/>
  <c r="M24" i="37"/>
  <c r="N21" i="37"/>
  <c r="N25" i="37" s="1"/>
  <c r="A24" i="37"/>
  <c r="W20" i="37"/>
  <c r="S20" i="37"/>
  <c r="O20" i="37"/>
  <c r="K20" i="37"/>
  <c r="G20" i="37"/>
  <c r="C20" i="37"/>
  <c r="E20" i="37"/>
  <c r="J20" i="37"/>
  <c r="P20" i="37"/>
  <c r="U20" i="37"/>
  <c r="D18" i="37"/>
  <c r="D23" i="37" s="1"/>
  <c r="H18" i="37"/>
  <c r="H23" i="37" s="1"/>
  <c r="L18" i="37"/>
  <c r="L23" i="37" s="1"/>
  <c r="P18" i="37"/>
  <c r="P23" i="37" s="1"/>
  <c r="T18" i="37"/>
  <c r="T23" i="37" s="1"/>
  <c r="X18" i="37"/>
  <c r="X23" i="37" s="1"/>
  <c r="N21" i="36"/>
  <c r="N25" i="36" s="1"/>
  <c r="V62" i="36"/>
  <c r="V67" i="36" s="1"/>
  <c r="R62" i="36"/>
  <c r="R67" i="36" s="1"/>
  <c r="N62" i="36"/>
  <c r="N67" i="36" s="1"/>
  <c r="J62" i="36"/>
  <c r="J67" i="36" s="1"/>
  <c r="F62" i="36"/>
  <c r="F67" i="36" s="1"/>
  <c r="A67" i="36"/>
  <c r="T62" i="36"/>
  <c r="T67" i="36" s="1"/>
  <c r="P62" i="36"/>
  <c r="P67" i="36" s="1"/>
  <c r="H62" i="36"/>
  <c r="H67" i="36" s="1"/>
  <c r="U62" i="36"/>
  <c r="U67" i="36" s="1"/>
  <c r="Q62" i="36"/>
  <c r="Q67" i="36" s="1"/>
  <c r="M62" i="36"/>
  <c r="M67" i="36" s="1"/>
  <c r="I62" i="36"/>
  <c r="I67" i="36" s="1"/>
  <c r="E62" i="36"/>
  <c r="E67" i="36" s="1"/>
  <c r="X62" i="36"/>
  <c r="X67" i="36" s="1"/>
  <c r="L62" i="36"/>
  <c r="L67" i="36" s="1"/>
  <c r="D62" i="36"/>
  <c r="D67" i="36" s="1"/>
  <c r="S62" i="36"/>
  <c r="S67" i="36" s="1"/>
  <c r="J68" i="36"/>
  <c r="W62" i="36"/>
  <c r="W67" i="36" s="1"/>
  <c r="U18" i="36"/>
  <c r="U23" i="36" s="1"/>
  <c r="R21" i="36"/>
  <c r="R25" i="36" s="1"/>
  <c r="R24" i="36"/>
  <c r="K62" i="36"/>
  <c r="K67" i="36" s="1"/>
  <c r="N68" i="36"/>
  <c r="V24" i="36"/>
  <c r="G62" i="36"/>
  <c r="G67" i="36" s="1"/>
  <c r="C62" i="36"/>
  <c r="C67" i="36" s="1"/>
  <c r="O62" i="36"/>
  <c r="O67" i="36" s="1"/>
  <c r="D18" i="36"/>
  <c r="D23" i="36" s="1"/>
  <c r="H18" i="36"/>
  <c r="H23" i="36" s="1"/>
  <c r="L18" i="36"/>
  <c r="L23" i="36" s="1"/>
  <c r="P18" i="36"/>
  <c r="P23" i="36" s="1"/>
  <c r="T18" i="36"/>
  <c r="T23" i="36" s="1"/>
  <c r="X18" i="36"/>
  <c r="X23" i="36" s="1"/>
  <c r="C20" i="36"/>
  <c r="G20" i="36"/>
  <c r="K20" i="36"/>
  <c r="O20" i="36"/>
  <c r="S20" i="36"/>
  <c r="W20" i="36"/>
  <c r="A23" i="36"/>
  <c r="A24" i="36"/>
  <c r="D64" i="36"/>
  <c r="H64" i="36"/>
  <c r="L64" i="36"/>
  <c r="P64" i="36"/>
  <c r="T64" i="36"/>
  <c r="X64" i="36"/>
  <c r="G68" i="36"/>
  <c r="O68" i="36"/>
  <c r="E18" i="36"/>
  <c r="E23" i="36" s="1"/>
  <c r="I18" i="36"/>
  <c r="I23" i="36" s="1"/>
  <c r="M23" i="36"/>
  <c r="Q18" i="36"/>
  <c r="Q23" i="36" s="1"/>
  <c r="D20" i="36"/>
  <c r="H20" i="36"/>
  <c r="L20" i="36"/>
  <c r="P20" i="36"/>
  <c r="T20" i="36"/>
  <c r="E64" i="36"/>
  <c r="I64" i="36"/>
  <c r="M64" i="36"/>
  <c r="Q64" i="36"/>
  <c r="F21" i="37" l="1"/>
  <c r="F25" i="37" s="1"/>
  <c r="M21" i="37"/>
  <c r="M25" i="37" s="1"/>
  <c r="W65" i="36"/>
  <c r="W69" i="36" s="1"/>
  <c r="J21" i="36"/>
  <c r="J25" i="36" s="1"/>
  <c r="S65" i="36"/>
  <c r="S69" i="36" s="1"/>
  <c r="R21" i="37"/>
  <c r="R25" i="37" s="1"/>
  <c r="V65" i="36"/>
  <c r="V69" i="36" s="1"/>
  <c r="M21" i="36"/>
  <c r="M25" i="36" s="1"/>
  <c r="V21" i="36"/>
  <c r="V25" i="36" s="1"/>
  <c r="F21" i="36"/>
  <c r="F25" i="36" s="1"/>
  <c r="I24" i="37"/>
  <c r="X21" i="37"/>
  <c r="X25" i="37" s="1"/>
  <c r="J65" i="36"/>
  <c r="J69" i="36" s="1"/>
  <c r="H21" i="37"/>
  <c r="H25" i="37" s="1"/>
  <c r="K65" i="36"/>
  <c r="K69" i="36" s="1"/>
  <c r="F65" i="36"/>
  <c r="F69" i="36" s="1"/>
  <c r="Y67" i="36"/>
  <c r="U21" i="36"/>
  <c r="U25" i="36" s="1"/>
  <c r="N65" i="36"/>
  <c r="N69" i="36" s="1"/>
  <c r="Y23" i="37"/>
  <c r="E21" i="36"/>
  <c r="E25" i="36" s="1"/>
  <c r="G65" i="36"/>
  <c r="G69" i="36" s="1"/>
  <c r="U21" i="37"/>
  <c r="U25" i="37" s="1"/>
  <c r="U24" i="37"/>
  <c r="S21" i="37"/>
  <c r="S25" i="37" s="1"/>
  <c r="S24" i="37"/>
  <c r="P24" i="37"/>
  <c r="P21" i="37"/>
  <c r="P25" i="37" s="1"/>
  <c r="G21" i="37"/>
  <c r="G25" i="37" s="1"/>
  <c r="G24" i="37"/>
  <c r="W21" i="37"/>
  <c r="W25" i="37" s="1"/>
  <c r="W24" i="37"/>
  <c r="L21" i="37"/>
  <c r="L25" i="37" s="1"/>
  <c r="J24" i="37"/>
  <c r="J21" i="37"/>
  <c r="J25" i="37" s="1"/>
  <c r="K24" i="37"/>
  <c r="K21" i="37"/>
  <c r="K25" i="37" s="1"/>
  <c r="T21" i="37"/>
  <c r="T25" i="37" s="1"/>
  <c r="D21" i="37"/>
  <c r="D25" i="37" s="1"/>
  <c r="C21" i="37"/>
  <c r="C24" i="37"/>
  <c r="E21" i="37"/>
  <c r="E25" i="37" s="1"/>
  <c r="E24" i="37"/>
  <c r="O21" i="37"/>
  <c r="O25" i="37" s="1"/>
  <c r="O24" i="37"/>
  <c r="M65" i="36"/>
  <c r="M69" i="36" s="1"/>
  <c r="M68" i="36"/>
  <c r="P24" i="36"/>
  <c r="P21" i="36"/>
  <c r="P25" i="36" s="1"/>
  <c r="P68" i="36"/>
  <c r="P65" i="36"/>
  <c r="P69" i="36" s="1"/>
  <c r="O24" i="36"/>
  <c r="O21" i="36"/>
  <c r="O25" i="36" s="1"/>
  <c r="I65" i="36"/>
  <c r="I69" i="36" s="1"/>
  <c r="I68" i="36"/>
  <c r="L21" i="36"/>
  <c r="L25" i="36" s="1"/>
  <c r="L24" i="36"/>
  <c r="Y23" i="36"/>
  <c r="U65" i="36"/>
  <c r="U69" i="36" s="1"/>
  <c r="E65" i="36"/>
  <c r="E69" i="36" s="1"/>
  <c r="E68" i="36"/>
  <c r="H24" i="36"/>
  <c r="H21" i="36"/>
  <c r="H25" i="36" s="1"/>
  <c r="X68" i="36"/>
  <c r="X65" i="36"/>
  <c r="X69" i="36" s="1"/>
  <c r="H68" i="36"/>
  <c r="H65" i="36"/>
  <c r="H69" i="36" s="1"/>
  <c r="W24" i="36"/>
  <c r="W21" i="36"/>
  <c r="W25" i="36" s="1"/>
  <c r="G24" i="36"/>
  <c r="G21" i="36"/>
  <c r="G25" i="36" s="1"/>
  <c r="C69" i="36"/>
  <c r="X21" i="36"/>
  <c r="X25" i="36" s="1"/>
  <c r="C65" i="36"/>
  <c r="Q21" i="36"/>
  <c r="Q25" i="36" s="1"/>
  <c r="L68" i="36"/>
  <c r="L65" i="36"/>
  <c r="L69" i="36" s="1"/>
  <c r="K24" i="36"/>
  <c r="K21" i="36"/>
  <c r="K25" i="36" s="1"/>
  <c r="R65" i="36"/>
  <c r="R69" i="36" s="1"/>
  <c r="Q65" i="36"/>
  <c r="Q69" i="36" s="1"/>
  <c r="Q68" i="36"/>
  <c r="T24" i="36"/>
  <c r="T21" i="36"/>
  <c r="T25" i="36" s="1"/>
  <c r="D24" i="36"/>
  <c r="D21" i="36"/>
  <c r="D25" i="36" s="1"/>
  <c r="T68" i="36"/>
  <c r="T65" i="36"/>
  <c r="T69" i="36" s="1"/>
  <c r="D68" i="36"/>
  <c r="D65" i="36"/>
  <c r="D69" i="36" s="1"/>
  <c r="S24" i="36"/>
  <c r="S21" i="36"/>
  <c r="S25" i="36" s="1"/>
  <c r="C24" i="36"/>
  <c r="C21" i="36"/>
  <c r="O65" i="36"/>
  <c r="O69" i="36" s="1"/>
  <c r="I21" i="36"/>
  <c r="I25" i="36" s="1"/>
  <c r="Y68" i="36" l="1"/>
  <c r="Y24" i="37"/>
  <c r="C25" i="37"/>
  <c r="Y25" i="37" s="1"/>
  <c r="Y24" i="36"/>
  <c r="C25" i="36"/>
  <c r="Y25" i="36" s="1"/>
  <c r="Y69" i="36"/>
</calcChain>
</file>

<file path=xl/sharedStrings.xml><?xml version="1.0" encoding="utf-8"?>
<sst xmlns="http://schemas.openxmlformats.org/spreadsheetml/2006/main" count="150" uniqueCount="74">
  <si>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</si>
  <si>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</si>
  <si>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</si>
  <si>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</si>
  <si>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</si>
  <si>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</si>
  <si>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</si>
  <si>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</si>
  <si>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</si>
  <si>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</si>
  <si>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</si>
  <si>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</si>
  <si>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</si>
  <si>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</si>
  <si>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</si>
  <si>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</si>
  <si>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</si>
  <si>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</si>
  <si>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</si>
  <si>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</si>
  <si>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</si>
  <si>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</si>
  <si>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</si>
  <si>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կարտոֆիլ</t>
  </si>
  <si>
    <t>սոխ</t>
  </si>
  <si>
    <t>հաց</t>
  </si>
  <si>
    <t>աղ</t>
  </si>
  <si>
    <t>միս</t>
  </si>
  <si>
    <t>միրգ</t>
  </si>
  <si>
    <t>պանիր</t>
  </si>
  <si>
    <t>մածուն</t>
  </si>
  <si>
    <t>ձեթ</t>
  </si>
  <si>
    <t>գազար</t>
  </si>
  <si>
    <t>կաղամբ</t>
  </si>
  <si>
    <t>վերմիշել</t>
  </si>
  <si>
    <t>խնձոր</t>
  </si>
  <si>
    <t>կարագ</t>
  </si>
  <si>
    <t xml:space="preserve">  հաց</t>
  </si>
  <si>
    <t>ջեմ</t>
  </si>
  <si>
    <t>հալվա</t>
  </si>
  <si>
    <t>ձու1/10</t>
  </si>
  <si>
    <t>շաքարավազ</t>
  </si>
  <si>
    <t>ալյուր</t>
  </si>
  <si>
    <t>Սպաս</t>
  </si>
  <si>
    <t>թթվասեր</t>
  </si>
  <si>
    <t>կաթնաշոր</t>
  </si>
  <si>
    <t>հավի կրծքամիս</t>
  </si>
  <si>
    <t>ձավար</t>
  </si>
  <si>
    <t>բրինձ</t>
  </si>
  <si>
    <t>ոսպ</t>
  </si>
  <si>
    <t xml:space="preserve">   հաց</t>
  </si>
  <si>
    <t xml:space="preserve">   միրգ</t>
  </si>
  <si>
    <t xml:space="preserve">  վարունգ  գազար</t>
  </si>
  <si>
    <t xml:space="preserve">  բիսկվիթ1/10</t>
  </si>
  <si>
    <t>թխ.Զեբր1/10</t>
  </si>
  <si>
    <t>կ.պղպեղ</t>
  </si>
  <si>
    <t>կաթնաշոր, թթվասեր</t>
  </si>
  <si>
    <t>բազուկ</t>
  </si>
  <si>
    <t>կառալյոկ</t>
  </si>
  <si>
    <t>կ.պղպեղ.վարունգ</t>
  </si>
  <si>
    <t>տապակած ծաղկակաղամբ1/3</t>
  </si>
  <si>
    <t>ծաղկակաղամբ 1/3</t>
  </si>
  <si>
    <t>Տոլմա</t>
  </si>
  <si>
    <t>.բրինձ</t>
  </si>
  <si>
    <t xml:space="preserve">  մսով ոսպով  ապուր</t>
  </si>
  <si>
    <t>լոլիկ.  Վարունգ</t>
  </si>
  <si>
    <t>վերմիշելով  փլավ</t>
  </si>
  <si>
    <t>հավով  բրնձով  փլավ</t>
  </si>
  <si>
    <t>Ընդ.  Բաց  է  թող  ն+ճ</t>
  </si>
  <si>
    <t>բորշչ</t>
  </si>
  <si>
    <t xml:space="preserve"> թթվասեր</t>
  </si>
  <si>
    <t>ջեմ,  կարագ, պանիր</t>
  </si>
  <si>
    <t xml:space="preserve">  պանիր,թեյ</t>
  </si>
  <si>
    <t xml:space="preserve">   պանիր,թեյ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</si>
</sst>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43" workbookViewId="0">
      <selection activeCell="I66" sqref="H66:I66"/>
    </sheetView>
  </sheetViews>
  <sheetFormatPr defaultRowHeight="10.5" x14ac:dyDescent="0.15"/>
  <cols>
    <col min="1" max="1" width="3.140625" style="9" customWidth="1"/>
    <col min="2" max="2" width="19.28515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8" width="3.85546875" style="9" customWidth="1"/>
    <col min="9" max="9" width="4.28515625" style="9" customWidth="1"/>
    <col min="10" max="10" width="4.5703125" style="9" customWidth="1"/>
    <col min="11" max="11" width="4.71093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26</v>
      </c>
      <c r="D2" s="12">
        <v>25</v>
      </c>
      <c r="E2" s="13"/>
      <c r="F2" s="13"/>
      <c r="G2" s="13"/>
      <c r="H2" s="13"/>
      <c r="I2" s="13"/>
      <c r="J2" s="13"/>
      <c r="P2" s="61">
        <v>43040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25</v>
      </c>
      <c r="D4" s="17" t="s">
        <v>36</v>
      </c>
      <c r="E4" s="18" t="s">
        <v>29</v>
      </c>
      <c r="F4" s="18" t="s">
        <v>63</v>
      </c>
      <c r="G4" s="17" t="s">
        <v>44</v>
      </c>
      <c r="H4" s="18" t="s">
        <v>27</v>
      </c>
      <c r="I4" s="19" t="s">
        <v>42</v>
      </c>
      <c r="J4" s="18" t="s">
        <v>32</v>
      </c>
      <c r="K4" s="18" t="s">
        <v>47</v>
      </c>
      <c r="L4" s="18" t="s">
        <v>24</v>
      </c>
      <c r="M4" s="18" t="s">
        <v>40</v>
      </c>
      <c r="N4" s="19" t="s">
        <v>30</v>
      </c>
      <c r="O4" s="18" t="s">
        <v>41</v>
      </c>
      <c r="P4" s="18" t="s">
        <v>58</v>
      </c>
      <c r="Q4" s="18" t="s">
        <v>35</v>
      </c>
      <c r="R4" s="18" t="s">
        <v>26</v>
      </c>
      <c r="S4" s="18" t="s">
        <v>31</v>
      </c>
      <c r="T4" s="18" t="s">
        <v>33</v>
      </c>
      <c r="U4" s="19" t="s">
        <v>55</v>
      </c>
      <c r="V4" s="17" t="s">
        <v>39</v>
      </c>
      <c r="W4" s="17"/>
      <c r="X4" s="17"/>
      <c r="Y4" s="15"/>
    </row>
    <row r="5" spans="1:25" ht="11.25" customHeight="1" x14ac:dyDescent="0.15">
      <c r="A5" s="69" t="s">
        <v>5</v>
      </c>
      <c r="B5" s="21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54</v>
      </c>
      <c r="C6" s="25"/>
      <c r="D6" s="25"/>
      <c r="E6" s="25"/>
      <c r="F6" s="25"/>
      <c r="G6" s="25"/>
      <c r="H6" s="25"/>
      <c r="I6" s="25">
        <v>28</v>
      </c>
      <c r="J6" s="25"/>
      <c r="K6" s="25"/>
      <c r="L6" s="25"/>
      <c r="M6" s="25">
        <v>0.1</v>
      </c>
      <c r="N6" s="25">
        <v>25</v>
      </c>
      <c r="O6" s="25">
        <v>18</v>
      </c>
      <c r="P6" s="25"/>
      <c r="Q6" s="25"/>
      <c r="R6" s="25"/>
      <c r="S6" s="25">
        <v>5</v>
      </c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73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>
        <v>25</v>
      </c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50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52</v>
      </c>
      <c r="C9" s="22"/>
      <c r="D9" s="22"/>
      <c r="E9" s="22"/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62</v>
      </c>
      <c r="C10" s="25"/>
      <c r="D10" s="25"/>
      <c r="E10" s="25"/>
      <c r="F10" s="25">
        <v>15</v>
      </c>
      <c r="G10" s="25"/>
      <c r="H10" s="25">
        <v>65</v>
      </c>
      <c r="I10" s="25"/>
      <c r="J10" s="25"/>
      <c r="K10" s="25"/>
      <c r="L10" s="25">
        <v>7</v>
      </c>
      <c r="M10" s="25"/>
      <c r="N10" s="25"/>
      <c r="O10" s="25"/>
      <c r="P10" s="25"/>
      <c r="Q10" s="25"/>
      <c r="R10" s="25">
        <v>5</v>
      </c>
      <c r="S10" s="25">
        <v>12</v>
      </c>
      <c r="T10" s="25">
        <v>150</v>
      </c>
      <c r="U10" s="25">
        <v>5</v>
      </c>
      <c r="V10" s="26"/>
      <c r="W10" s="26"/>
      <c r="X10" s="26"/>
      <c r="Y10" s="15"/>
    </row>
    <row r="11" spans="1:25" x14ac:dyDescent="0.15">
      <c r="A11" s="70"/>
      <c r="B11" s="30" t="s">
        <v>50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43</v>
      </c>
      <c r="C14" s="25"/>
      <c r="D14" s="25">
        <v>5</v>
      </c>
      <c r="E14" s="25"/>
      <c r="F14" s="25"/>
      <c r="G14" s="25">
        <v>5</v>
      </c>
      <c r="H14" s="25"/>
      <c r="I14" s="25">
        <v>3</v>
      </c>
      <c r="J14" s="25"/>
      <c r="K14" s="25">
        <v>15</v>
      </c>
      <c r="L14" s="25"/>
      <c r="M14" s="25"/>
      <c r="N14" s="25">
        <v>100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39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>
        <v>20</v>
      </c>
      <c r="W15" s="26"/>
      <c r="X15" s="26"/>
      <c r="Y15" s="15"/>
    </row>
    <row r="16" spans="1:25" ht="11.25" thickBot="1" x14ac:dyDescent="0.2">
      <c r="A16" s="72"/>
      <c r="B16" s="27" t="s">
        <v>37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26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15</v>
      </c>
      <c r="G17" s="31">
        <f t="shared" si="0"/>
        <v>0</v>
      </c>
      <c r="H17" s="31">
        <f t="shared" si="0"/>
        <v>65</v>
      </c>
      <c r="I17" s="31">
        <f t="shared" si="0"/>
        <v>28</v>
      </c>
      <c r="J17" s="31">
        <f t="shared" si="0"/>
        <v>40</v>
      </c>
      <c r="K17" s="31">
        <f t="shared" si="0"/>
        <v>0</v>
      </c>
      <c r="L17" s="31">
        <f t="shared" si="0"/>
        <v>7</v>
      </c>
      <c r="M17" s="31">
        <f t="shared" si="0"/>
        <v>0.1</v>
      </c>
      <c r="N17" s="31">
        <f t="shared" si="0"/>
        <v>25</v>
      </c>
      <c r="O17" s="31">
        <f t="shared" si="0"/>
        <v>43</v>
      </c>
      <c r="P17" s="31">
        <f t="shared" si="0"/>
        <v>70</v>
      </c>
      <c r="Q17" s="31">
        <f t="shared" si="0"/>
        <v>60</v>
      </c>
      <c r="R17" s="31">
        <f t="shared" si="0"/>
        <v>5</v>
      </c>
      <c r="S17" s="31">
        <f t="shared" si="0"/>
        <v>17</v>
      </c>
      <c r="T17" s="31">
        <f t="shared" si="0"/>
        <v>150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2.08</v>
      </c>
      <c r="D18" s="33">
        <f>+(A17*D17)/1000</f>
        <v>0</v>
      </c>
      <c r="E18" s="33">
        <f>+(A17*E17)/1000</f>
        <v>0.182</v>
      </c>
      <c r="F18" s="33">
        <f>+(A17*F17)/1000</f>
        <v>0.39</v>
      </c>
      <c r="G18" s="33">
        <f>+(A17*G17)/1000</f>
        <v>0</v>
      </c>
      <c r="H18" s="33">
        <f>+(A17*H17)/1000</f>
        <v>1.69</v>
      </c>
      <c r="I18" s="33">
        <f>+(A17*I17)/1000</f>
        <v>0.72799999999999998</v>
      </c>
      <c r="J18" s="33">
        <f>+(A17*J17)/1000</f>
        <v>1.04</v>
      </c>
      <c r="K18" s="33">
        <f>+(A17*K17)/1000</f>
        <v>0</v>
      </c>
      <c r="L18" s="33">
        <f>+(A17*L17)/1000</f>
        <v>0.182</v>
      </c>
      <c r="M18" s="33">
        <f>+(A17*M17)</f>
        <v>2.6</v>
      </c>
      <c r="N18" s="33">
        <f>+(A17*N17)/1000</f>
        <v>0.65</v>
      </c>
      <c r="O18" s="33">
        <f>+(A17*O17)/1000</f>
        <v>1.1180000000000001</v>
      </c>
      <c r="P18" s="33">
        <f>+(A17*P17)/1000</f>
        <v>1.82</v>
      </c>
      <c r="Q18" s="33">
        <f>+(A17*Q17)/1000</f>
        <v>1.56</v>
      </c>
      <c r="R18" s="33">
        <f>+(A17*R17)/1000</f>
        <v>0.13</v>
      </c>
      <c r="S18" s="33">
        <f>+(A17*S17)/1000</f>
        <v>0.442</v>
      </c>
      <c r="T18" s="33">
        <f>+(A17*T17)/1000</f>
        <v>3.9</v>
      </c>
      <c r="U18" s="33">
        <f>+(A17*U17)/1000</f>
        <v>0.13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25</v>
      </c>
      <c r="B19" s="4" t="s">
        <v>21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5</v>
      </c>
      <c r="H19" s="34">
        <f t="shared" si="1"/>
        <v>0</v>
      </c>
      <c r="I19" s="34">
        <f t="shared" si="1"/>
        <v>3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20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1</v>
      </c>
      <c r="D20" s="36">
        <f>+(A19*D19)/1000</f>
        <v>0.125</v>
      </c>
      <c r="E20" s="36">
        <f>+(A19*E19)/1000</f>
        <v>0</v>
      </c>
      <c r="F20" s="36">
        <f>+(A19*F19)/1000</f>
        <v>0</v>
      </c>
      <c r="G20" s="36">
        <f>+(A19*G19)/1000</f>
        <v>0.125</v>
      </c>
      <c r="H20" s="36">
        <f>+(A19*H19)/1000</f>
        <v>0</v>
      </c>
      <c r="I20" s="36">
        <f>+(A19*I19)/1000</f>
        <v>7.4999999999999997E-2</v>
      </c>
      <c r="J20" s="36">
        <f>+(A19*J19)/1000</f>
        <v>0</v>
      </c>
      <c r="K20" s="36">
        <f>+(A19*K19)/1000</f>
        <v>0.375</v>
      </c>
      <c r="L20" s="36">
        <f>+(A19*L19)/1000</f>
        <v>0</v>
      </c>
      <c r="M20" s="36">
        <f>+(A19*M19)/1000</f>
        <v>0</v>
      </c>
      <c r="N20" s="36">
        <f>+(A19*N19)/1000</f>
        <v>2.5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0.5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3.08</v>
      </c>
      <c r="D21" s="38">
        <f t="shared" ref="D21:X21" si="2">+D20+D18</f>
        <v>0.125</v>
      </c>
      <c r="E21" s="38">
        <f t="shared" si="2"/>
        <v>0.182</v>
      </c>
      <c r="F21" s="38">
        <f t="shared" si="2"/>
        <v>0.39</v>
      </c>
      <c r="G21" s="38">
        <f t="shared" si="2"/>
        <v>0.125</v>
      </c>
      <c r="H21" s="38">
        <f t="shared" si="2"/>
        <v>1.69</v>
      </c>
      <c r="I21" s="38">
        <f t="shared" si="2"/>
        <v>0.80299999999999994</v>
      </c>
      <c r="J21" s="38">
        <f t="shared" si="2"/>
        <v>1.04</v>
      </c>
      <c r="K21" s="38">
        <f t="shared" si="2"/>
        <v>0.375</v>
      </c>
      <c r="L21" s="38">
        <f t="shared" si="2"/>
        <v>0.182</v>
      </c>
      <c r="M21" s="38">
        <f t="shared" si="2"/>
        <v>2.6</v>
      </c>
      <c r="N21" s="38">
        <f t="shared" si="2"/>
        <v>3.15</v>
      </c>
      <c r="O21" s="38">
        <f t="shared" si="2"/>
        <v>1.1180000000000001</v>
      </c>
      <c r="P21" s="38">
        <f t="shared" si="2"/>
        <v>1.82</v>
      </c>
      <c r="Q21" s="38">
        <f t="shared" si="2"/>
        <v>1.56</v>
      </c>
      <c r="R21" s="38">
        <f t="shared" si="2"/>
        <v>0.13</v>
      </c>
      <c r="S21" s="38">
        <f t="shared" si="2"/>
        <v>0.442</v>
      </c>
      <c r="T21" s="38">
        <f t="shared" si="2"/>
        <v>3.9</v>
      </c>
      <c r="U21" s="38">
        <f t="shared" si="2"/>
        <v>0.13</v>
      </c>
      <c r="V21" s="38">
        <f t="shared" si="2"/>
        <v>0.5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262</v>
      </c>
      <c r="D22" s="40">
        <v>2948</v>
      </c>
      <c r="E22" s="40">
        <v>1650</v>
      </c>
      <c r="F22" s="40">
        <v>390</v>
      </c>
      <c r="G22" s="40">
        <v>708</v>
      </c>
      <c r="H22" s="40">
        <v>2644</v>
      </c>
      <c r="I22" s="40">
        <v>227</v>
      </c>
      <c r="J22" s="40">
        <v>187</v>
      </c>
      <c r="K22" s="40">
        <v>235</v>
      </c>
      <c r="L22" s="40">
        <v>238</v>
      </c>
      <c r="M22" s="40">
        <v>57</v>
      </c>
      <c r="N22" s="40">
        <v>330</v>
      </c>
      <c r="O22" s="40">
        <v>399</v>
      </c>
      <c r="P22" s="40">
        <v>348</v>
      </c>
      <c r="Q22" s="40">
        <v>160</v>
      </c>
      <c r="R22" s="40">
        <v>147</v>
      </c>
      <c r="S22" s="40">
        <v>608</v>
      </c>
      <c r="T22" s="40">
        <v>154</v>
      </c>
      <c r="U22" s="40">
        <v>198</v>
      </c>
      <c r="V22" s="40">
        <v>858</v>
      </c>
      <c r="W22" s="41"/>
      <c r="X22" s="41"/>
      <c r="Y22" s="15"/>
    </row>
    <row r="23" spans="1:25" x14ac:dyDescent="0.15">
      <c r="A23" s="7">
        <f>SUM(A17)</f>
        <v>26</v>
      </c>
      <c r="B23" s="8" t="s">
        <v>10</v>
      </c>
      <c r="C23" s="42">
        <f>SUM(C18*C22)</f>
        <v>544.96</v>
      </c>
      <c r="D23" s="42">
        <f>SUM(D18*D22)</f>
        <v>0</v>
      </c>
      <c r="E23" s="42">
        <f t="shared" ref="E23:X23" si="3">SUM(E18*E22)</f>
        <v>300.3</v>
      </c>
      <c r="F23" s="42">
        <f t="shared" si="3"/>
        <v>152.1</v>
      </c>
      <c r="G23" s="42">
        <f t="shared" si="3"/>
        <v>0</v>
      </c>
      <c r="H23" s="42">
        <f t="shared" si="3"/>
        <v>4468.3599999999997</v>
      </c>
      <c r="I23" s="42">
        <f t="shared" si="3"/>
        <v>165.256</v>
      </c>
      <c r="J23" s="42">
        <f t="shared" si="3"/>
        <v>194.48000000000002</v>
      </c>
      <c r="K23" s="42">
        <f t="shared" si="3"/>
        <v>0</v>
      </c>
      <c r="L23" s="42">
        <f t="shared" si="3"/>
        <v>43.315999999999995</v>
      </c>
      <c r="M23" s="42">
        <f t="shared" si="3"/>
        <v>148.20000000000002</v>
      </c>
      <c r="N23" s="42">
        <f t="shared" si="3"/>
        <v>214.5</v>
      </c>
      <c r="O23" s="42">
        <f t="shared" si="3"/>
        <v>446.08200000000005</v>
      </c>
      <c r="P23" s="42">
        <f t="shared" si="3"/>
        <v>633.36</v>
      </c>
      <c r="Q23" s="42">
        <f t="shared" si="3"/>
        <v>249.60000000000002</v>
      </c>
      <c r="R23" s="42">
        <f t="shared" si="3"/>
        <v>19.11</v>
      </c>
      <c r="S23" s="42">
        <f t="shared" si="3"/>
        <v>268.73599999999999</v>
      </c>
      <c r="T23" s="42">
        <f t="shared" si="3"/>
        <v>600.6</v>
      </c>
      <c r="U23" s="42">
        <f t="shared" si="3"/>
        <v>25.740000000000002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8474.6999999999989</v>
      </c>
    </row>
    <row r="24" spans="1:25" x14ac:dyDescent="0.15">
      <c r="A24" s="7">
        <f>SUM(A19)</f>
        <v>25</v>
      </c>
      <c r="B24" s="8" t="s">
        <v>10</v>
      </c>
      <c r="C24" s="42">
        <f>SUM(C20*C22)</f>
        <v>262</v>
      </c>
      <c r="D24" s="42">
        <f>SUM(D20*D22)</f>
        <v>368.5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88.5</v>
      </c>
      <c r="H24" s="42">
        <f t="shared" si="4"/>
        <v>0</v>
      </c>
      <c r="I24" s="42">
        <f t="shared" si="4"/>
        <v>17.024999999999999</v>
      </c>
      <c r="J24" s="42">
        <f t="shared" si="4"/>
        <v>0</v>
      </c>
      <c r="K24" s="42">
        <f t="shared" si="4"/>
        <v>88.125</v>
      </c>
      <c r="L24" s="42">
        <f t="shared" si="4"/>
        <v>0</v>
      </c>
      <c r="M24" s="42">
        <f t="shared" si="4"/>
        <v>0</v>
      </c>
      <c r="N24" s="42">
        <f t="shared" si="4"/>
        <v>825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429</v>
      </c>
      <c r="W24" s="42">
        <f t="shared" si="4"/>
        <v>0</v>
      </c>
      <c r="X24" s="42">
        <f t="shared" si="4"/>
        <v>0</v>
      </c>
      <c r="Y24" s="43">
        <f>SUM(C24:X24)</f>
        <v>2078.15</v>
      </c>
    </row>
    <row r="25" spans="1:25" x14ac:dyDescent="0.15">
      <c r="A25" s="75" t="s">
        <v>11</v>
      </c>
      <c r="B25" s="76"/>
      <c r="C25" s="44">
        <f>SUM(C23:C24)</f>
        <v>806.96</v>
      </c>
      <c r="D25" s="44">
        <f t="shared" ref="D25:X25" si="5">+D21*D22</f>
        <v>368.5</v>
      </c>
      <c r="E25" s="44">
        <f t="shared" si="5"/>
        <v>300.3</v>
      </c>
      <c r="F25" s="44">
        <f t="shared" si="5"/>
        <v>152.1</v>
      </c>
      <c r="G25" s="44">
        <f t="shared" si="5"/>
        <v>88.5</v>
      </c>
      <c r="H25" s="44">
        <f t="shared" si="5"/>
        <v>4468.3599999999997</v>
      </c>
      <c r="I25" s="44">
        <f t="shared" si="5"/>
        <v>182.28099999999998</v>
      </c>
      <c r="J25" s="44">
        <f t="shared" si="5"/>
        <v>194.48000000000002</v>
      </c>
      <c r="K25" s="44">
        <f t="shared" si="5"/>
        <v>88.125</v>
      </c>
      <c r="L25" s="44">
        <f t="shared" si="5"/>
        <v>43.315999999999995</v>
      </c>
      <c r="M25" s="44">
        <f t="shared" si="5"/>
        <v>148.20000000000002</v>
      </c>
      <c r="N25" s="44">
        <f t="shared" si="5"/>
        <v>1039.5</v>
      </c>
      <c r="O25" s="44">
        <f t="shared" si="5"/>
        <v>446.08200000000005</v>
      </c>
      <c r="P25" s="44">
        <f t="shared" si="5"/>
        <v>633.36</v>
      </c>
      <c r="Q25" s="44">
        <f t="shared" si="5"/>
        <v>249.60000000000002</v>
      </c>
      <c r="R25" s="44">
        <f t="shared" si="5"/>
        <v>19.11</v>
      </c>
      <c r="S25" s="44">
        <f t="shared" si="5"/>
        <v>268.73599999999999</v>
      </c>
      <c r="T25" s="44">
        <f t="shared" si="5"/>
        <v>600.6</v>
      </c>
      <c r="U25" s="44">
        <f t="shared" si="5"/>
        <v>25.740000000000002</v>
      </c>
      <c r="V25" s="44">
        <f t="shared" si="5"/>
        <v>429</v>
      </c>
      <c r="W25" s="45">
        <f t="shared" si="5"/>
        <v>0</v>
      </c>
      <c r="X25" s="45">
        <f t="shared" si="5"/>
        <v>0</v>
      </c>
      <c r="Y25" s="43">
        <f>SUM(C25:X25)</f>
        <v>10552.850000000002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  <row r="29" spans="1:25" x14ac:dyDescent="0.15">
      <c r="A29" s="59"/>
      <c r="B29" s="59"/>
      <c r="C29" s="50"/>
      <c r="H29" s="59"/>
      <c r="I29" s="59"/>
      <c r="J29" s="59"/>
      <c r="K29" s="59"/>
      <c r="P29" s="59"/>
      <c r="Q29" s="59"/>
      <c r="R29" s="59"/>
      <c r="S29" s="59"/>
    </row>
    <row r="30" spans="1:25" x14ac:dyDescent="0.15">
      <c r="A30" s="59"/>
      <c r="B30" s="59"/>
      <c r="C30" s="50"/>
      <c r="H30" s="59"/>
      <c r="I30" s="59"/>
      <c r="J30" s="59"/>
      <c r="K30" s="59"/>
      <c r="P30" s="59"/>
      <c r="Q30" s="59"/>
      <c r="R30" s="59"/>
      <c r="S30" s="59"/>
    </row>
    <row r="31" spans="1:25" x14ac:dyDescent="0.15">
      <c r="A31" s="59"/>
      <c r="B31" s="59"/>
      <c r="C31" s="50"/>
      <c r="H31" s="59"/>
      <c r="I31" s="59"/>
      <c r="J31" s="59"/>
      <c r="K31" s="59"/>
      <c r="P31" s="59"/>
      <c r="Q31" s="59"/>
      <c r="R31" s="59"/>
      <c r="S31" s="59"/>
    </row>
    <row r="32" spans="1:25" x14ac:dyDescent="0.15">
      <c r="A32" s="59"/>
      <c r="B32" s="59"/>
      <c r="C32" s="50"/>
      <c r="H32" s="59"/>
      <c r="I32" s="59"/>
      <c r="J32" s="59"/>
      <c r="K32" s="59"/>
      <c r="P32" s="59"/>
      <c r="Q32" s="59"/>
      <c r="R32" s="59"/>
      <c r="S32" s="59"/>
    </row>
    <row r="33" spans="1:25" x14ac:dyDescent="0.15">
      <c r="A33" s="59"/>
      <c r="B33" s="59"/>
      <c r="C33" s="50"/>
      <c r="H33" s="59"/>
      <c r="I33" s="59"/>
      <c r="J33" s="59"/>
      <c r="K33" s="59"/>
      <c r="P33" s="59"/>
      <c r="Q33" s="59"/>
      <c r="R33" s="59"/>
      <c r="S33" s="59"/>
    </row>
    <row r="34" spans="1:25" x14ac:dyDescent="0.15">
      <c r="A34" s="59"/>
      <c r="B34" s="59"/>
      <c r="C34" s="50"/>
      <c r="H34" s="59"/>
      <c r="I34" s="59"/>
      <c r="J34" s="59"/>
      <c r="K34" s="59"/>
      <c r="P34" s="59"/>
      <c r="Q34" s="59"/>
      <c r="R34" s="59"/>
      <c r="S34" s="59"/>
    </row>
    <row r="35" spans="1:25" x14ac:dyDescent="0.15">
      <c r="A35" s="59"/>
      <c r="B35" s="59"/>
      <c r="C35" s="50"/>
      <c r="H35" s="59"/>
      <c r="I35" s="59"/>
      <c r="J35" s="59"/>
      <c r="K35" s="59"/>
      <c r="P35" s="59"/>
      <c r="Q35" s="59"/>
      <c r="R35" s="59"/>
      <c r="S35" s="59"/>
    </row>
    <row r="36" spans="1:25" x14ac:dyDescent="0.15">
      <c r="A36" s="59"/>
      <c r="B36" s="59"/>
      <c r="C36" s="50"/>
      <c r="H36" s="59"/>
      <c r="I36" s="59"/>
      <c r="J36" s="59"/>
      <c r="K36" s="59"/>
      <c r="P36" s="59"/>
      <c r="Q36" s="59"/>
      <c r="R36" s="59"/>
      <c r="S36" s="59"/>
    </row>
    <row r="37" spans="1:25" x14ac:dyDescent="0.15">
      <c r="A37" s="59"/>
      <c r="B37" s="59"/>
      <c r="C37" s="50"/>
      <c r="H37" s="59"/>
      <c r="I37" s="59"/>
      <c r="J37" s="59"/>
      <c r="K37" s="59"/>
      <c r="P37" s="59"/>
      <c r="Q37" s="59"/>
      <c r="R37" s="59"/>
      <c r="S37" s="59"/>
    </row>
    <row r="38" spans="1:25" x14ac:dyDescent="0.15">
      <c r="A38" s="59"/>
      <c r="B38" s="59"/>
      <c r="C38" s="50"/>
      <c r="H38" s="59"/>
      <c r="I38" s="59"/>
      <c r="J38" s="59"/>
      <c r="K38" s="59"/>
      <c r="P38" s="59"/>
      <c r="Q38" s="59"/>
      <c r="R38" s="59"/>
      <c r="S38" s="59"/>
    </row>
    <row r="39" spans="1:25" x14ac:dyDescent="0.15">
      <c r="A39" s="59"/>
      <c r="B39" s="59"/>
      <c r="C39" s="50"/>
      <c r="H39" s="59"/>
      <c r="I39" s="59"/>
      <c r="J39" s="59"/>
      <c r="K39" s="59"/>
      <c r="P39" s="59"/>
      <c r="Q39" s="59"/>
      <c r="R39" s="59"/>
      <c r="S39" s="59"/>
    </row>
    <row r="40" spans="1:25" x14ac:dyDescent="0.15">
      <c r="A40" s="59"/>
      <c r="B40" s="59"/>
      <c r="C40" s="50"/>
      <c r="H40" s="59"/>
      <c r="I40" s="59"/>
      <c r="J40" s="59"/>
      <c r="K40" s="59"/>
      <c r="P40" s="59"/>
      <c r="Q40" s="59"/>
      <c r="R40" s="59"/>
      <c r="S40" s="59"/>
    </row>
    <row r="41" spans="1:25" x14ac:dyDescent="0.15">
      <c r="A41" s="59"/>
      <c r="B41" s="59"/>
      <c r="C41" s="50"/>
      <c r="H41" s="59"/>
      <c r="I41" s="59"/>
      <c r="J41" s="59"/>
      <c r="K41" s="59"/>
      <c r="P41" s="59"/>
      <c r="Q41" s="59"/>
      <c r="R41" s="59"/>
      <c r="S41" s="59"/>
    </row>
    <row r="42" spans="1:25" x14ac:dyDescent="0.15">
      <c r="A42" s="59"/>
      <c r="B42" s="59"/>
      <c r="C42" s="50"/>
      <c r="H42" s="59"/>
      <c r="I42" s="59"/>
      <c r="J42" s="59"/>
      <c r="K42" s="59"/>
      <c r="P42" s="59"/>
      <c r="Q42" s="59"/>
      <c r="R42" s="59"/>
      <c r="S42" s="59"/>
    </row>
    <row r="45" spans="1:25" x14ac:dyDescent="0.15">
      <c r="B45" s="77" t="s">
        <v>0</v>
      </c>
      <c r="C45" s="77"/>
      <c r="D45" s="77"/>
      <c r="E45" s="77"/>
      <c r="F45" s="77"/>
      <c r="G45" s="77"/>
      <c r="H45" s="77"/>
      <c r="I45" s="77"/>
      <c r="J45" s="77"/>
      <c r="L45" s="10"/>
      <c r="M45" s="78" t="s">
        <v>1</v>
      </c>
      <c r="N45" s="78"/>
      <c r="O45" s="78"/>
      <c r="P45" s="78"/>
      <c r="Q45" s="78"/>
      <c r="R45" s="78" t="s">
        <v>2</v>
      </c>
      <c r="S45" s="78"/>
      <c r="T45" s="78"/>
      <c r="U45" s="78"/>
      <c r="V45" s="78"/>
    </row>
    <row r="46" spans="1:25" x14ac:dyDescent="0.15">
      <c r="B46" s="11" t="s">
        <v>3</v>
      </c>
      <c r="C46" s="12">
        <v>26</v>
      </c>
      <c r="D46" s="12">
        <v>26</v>
      </c>
      <c r="E46" s="13"/>
      <c r="F46" s="13"/>
      <c r="G46" s="13"/>
      <c r="H46" s="13"/>
      <c r="I46" s="13"/>
      <c r="J46" s="13"/>
      <c r="P46" s="61">
        <v>43041</v>
      </c>
      <c r="Q46" s="61"/>
      <c r="R46" s="61"/>
      <c r="S46" s="61"/>
      <c r="T46" s="13"/>
      <c r="U46" s="13"/>
      <c r="V46" s="13"/>
    </row>
    <row r="47" spans="1:25" x14ac:dyDescent="0.15">
      <c r="A47" s="62"/>
      <c r="B47" s="63"/>
      <c r="C47" s="66" t="s">
        <v>4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8"/>
      <c r="W47" s="14"/>
      <c r="X47" s="14"/>
      <c r="Y47" s="15"/>
    </row>
    <row r="48" spans="1:25" ht="55.5" thickBot="1" x14ac:dyDescent="0.2">
      <c r="A48" s="64"/>
      <c r="B48" s="65"/>
      <c r="C48" s="16" t="s">
        <v>25</v>
      </c>
      <c r="D48" s="18" t="s">
        <v>31</v>
      </c>
      <c r="E48" s="18" t="s">
        <v>36</v>
      </c>
      <c r="F48" s="18" t="s">
        <v>29</v>
      </c>
      <c r="G48" s="18" t="s">
        <v>45</v>
      </c>
      <c r="H48" s="18"/>
      <c r="I48" s="18"/>
      <c r="J48" s="18" t="s">
        <v>30</v>
      </c>
      <c r="K48" s="18" t="s">
        <v>44</v>
      </c>
      <c r="L48" s="18" t="s">
        <v>27</v>
      </c>
      <c r="M48" s="18" t="s">
        <v>34</v>
      </c>
      <c r="N48" s="18" t="s">
        <v>35</v>
      </c>
      <c r="O48" s="18" t="s">
        <v>41</v>
      </c>
      <c r="P48" s="18" t="s">
        <v>49</v>
      </c>
      <c r="Q48" s="18" t="s">
        <v>32</v>
      </c>
      <c r="R48" s="18" t="s">
        <v>24</v>
      </c>
      <c r="S48" s="18" t="s">
        <v>23</v>
      </c>
      <c r="T48" s="18" t="s">
        <v>42</v>
      </c>
      <c r="U48" s="18" t="s">
        <v>26</v>
      </c>
      <c r="V48" s="17"/>
      <c r="W48" s="17"/>
      <c r="X48" s="17"/>
      <c r="Y48" s="15"/>
    </row>
    <row r="49" spans="1:25" ht="11.25" customHeight="1" x14ac:dyDescent="0.15">
      <c r="A49" s="69" t="s">
        <v>5</v>
      </c>
      <c r="B49" s="21" t="s">
        <v>28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v>70</v>
      </c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70"/>
      <c r="B50" s="24" t="s">
        <v>56</v>
      </c>
      <c r="C50" s="25"/>
      <c r="D50" s="25"/>
      <c r="E50" s="25"/>
      <c r="F50" s="25"/>
      <c r="G50" s="25">
        <v>35</v>
      </c>
      <c r="H50" s="25"/>
      <c r="I50" s="25"/>
      <c r="J50" s="25"/>
      <c r="K50" s="25">
        <v>35</v>
      </c>
      <c r="L50" s="25"/>
      <c r="M50" s="25"/>
      <c r="N50" s="25"/>
      <c r="O50" s="25">
        <v>5</v>
      </c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70"/>
      <c r="B51" s="24" t="s">
        <v>72</v>
      </c>
      <c r="C51" s="25"/>
      <c r="D51" s="25"/>
      <c r="E51" s="25"/>
      <c r="F51" s="25">
        <v>7</v>
      </c>
      <c r="G51" s="25"/>
      <c r="H51" s="25"/>
      <c r="I51" s="25"/>
      <c r="J51" s="25"/>
      <c r="K51" s="25"/>
      <c r="L51" s="25"/>
      <c r="M51" s="25"/>
      <c r="N51" s="25"/>
      <c r="O51" s="25">
        <v>25</v>
      </c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71"/>
      <c r="B52" s="27" t="s">
        <v>37</v>
      </c>
      <c r="C52" s="28">
        <v>40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69" t="s">
        <v>6</v>
      </c>
      <c r="B53" s="21" t="s">
        <v>65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70"/>
      <c r="B54" s="24" t="s">
        <v>64</v>
      </c>
      <c r="C54" s="25"/>
      <c r="D54" s="25"/>
      <c r="E54" s="25">
        <v>7</v>
      </c>
      <c r="F54" s="25"/>
      <c r="G54" s="25"/>
      <c r="H54" s="25"/>
      <c r="I54" s="25"/>
      <c r="J54" s="25"/>
      <c r="K54" s="25"/>
      <c r="L54" s="25">
        <v>45</v>
      </c>
      <c r="M54" s="25"/>
      <c r="N54" s="25"/>
      <c r="O54" s="25"/>
      <c r="P54" s="25">
        <v>25</v>
      </c>
      <c r="Q54" s="25">
        <v>7</v>
      </c>
      <c r="R54" s="25">
        <v>5</v>
      </c>
      <c r="S54" s="25">
        <v>25</v>
      </c>
      <c r="T54" s="25">
        <v>3</v>
      </c>
      <c r="U54" s="25">
        <v>5</v>
      </c>
      <c r="V54" s="26"/>
      <c r="W54" s="26"/>
      <c r="X54" s="26"/>
      <c r="Y54" s="15"/>
    </row>
    <row r="55" spans="1:25" x14ac:dyDescent="0.15">
      <c r="A55" s="70"/>
      <c r="B55" s="24" t="s">
        <v>50</v>
      </c>
      <c r="C55" s="25">
        <v>40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71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69" t="s">
        <v>7</v>
      </c>
      <c r="B57" s="51" t="s">
        <v>30</v>
      </c>
      <c r="C57" s="52"/>
      <c r="D57" s="52"/>
      <c r="E57" s="52"/>
      <c r="F57" s="52"/>
      <c r="G57" s="52"/>
      <c r="H57" s="52"/>
      <c r="I57" s="52"/>
      <c r="J57" s="52">
        <v>30</v>
      </c>
      <c r="K57" s="52">
        <v>30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70"/>
      <c r="B58" s="54" t="s">
        <v>66</v>
      </c>
      <c r="C58" s="14"/>
      <c r="D58" s="14">
        <v>15</v>
      </c>
      <c r="E58" s="14"/>
      <c r="F58" s="14"/>
      <c r="G58" s="14"/>
      <c r="H58" s="14"/>
      <c r="I58" s="14"/>
      <c r="J58" s="14"/>
      <c r="K58" s="14"/>
      <c r="L58" s="14"/>
      <c r="M58" s="14">
        <v>50</v>
      </c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70"/>
      <c r="B59" s="54" t="s">
        <v>29</v>
      </c>
      <c r="C59" s="14"/>
      <c r="D59" s="14"/>
      <c r="E59" s="14"/>
      <c r="F59" s="14">
        <v>7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72"/>
      <c r="B60" s="56" t="s">
        <v>25</v>
      </c>
      <c r="C60" s="57">
        <v>40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26</v>
      </c>
      <c r="B61" s="2" t="s">
        <v>15</v>
      </c>
      <c r="C61" s="31">
        <f>SUM(C49:C56)</f>
        <v>80</v>
      </c>
      <c r="D61" s="31">
        <f t="shared" ref="D61:X61" si="6">SUM(D49:D56)</f>
        <v>0</v>
      </c>
      <c r="E61" s="31">
        <f t="shared" si="6"/>
        <v>7</v>
      </c>
      <c r="F61" s="31">
        <f t="shared" si="6"/>
        <v>7</v>
      </c>
      <c r="G61" s="31">
        <f t="shared" si="6"/>
        <v>35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35</v>
      </c>
      <c r="L61" s="31">
        <f t="shared" si="6"/>
        <v>45</v>
      </c>
      <c r="M61" s="31">
        <f t="shared" si="6"/>
        <v>0</v>
      </c>
      <c r="N61" s="31">
        <f t="shared" si="6"/>
        <v>70</v>
      </c>
      <c r="O61" s="31">
        <f t="shared" si="6"/>
        <v>30</v>
      </c>
      <c r="P61" s="31">
        <f t="shared" si="6"/>
        <v>25</v>
      </c>
      <c r="Q61" s="31">
        <f t="shared" si="6"/>
        <v>7</v>
      </c>
      <c r="R61" s="31">
        <f t="shared" si="6"/>
        <v>5</v>
      </c>
      <c r="S61" s="31">
        <f t="shared" si="6"/>
        <v>25</v>
      </c>
      <c r="T61" s="31">
        <f t="shared" si="6"/>
        <v>3</v>
      </c>
      <c r="U61" s="31">
        <f t="shared" si="6"/>
        <v>5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16</v>
      </c>
      <c r="C62" s="33">
        <f>SUM(A61*C61)/1000</f>
        <v>2.08</v>
      </c>
      <c r="D62" s="33">
        <f>+(A61*D61)/1000</f>
        <v>0</v>
      </c>
      <c r="E62" s="33">
        <f>+(A61*E61)/1000</f>
        <v>0.182</v>
      </c>
      <c r="F62" s="33">
        <f>+(A61*F61)/1000</f>
        <v>0.182</v>
      </c>
      <c r="G62" s="33">
        <f>+(A61*G61)/1000</f>
        <v>0.91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0.91</v>
      </c>
      <c r="L62" s="33">
        <f>+(A61*L61)/1000</f>
        <v>1.17</v>
      </c>
      <c r="M62" s="33">
        <f>+(A61*M61)/1000</f>
        <v>0</v>
      </c>
      <c r="N62" s="33">
        <f>+(A61*N61)/1000</f>
        <v>1.82</v>
      </c>
      <c r="O62" s="33">
        <f>+(A61*O61)/1000</f>
        <v>0.78</v>
      </c>
      <c r="P62" s="33">
        <f>+(A61*P61)/1000</f>
        <v>0.65</v>
      </c>
      <c r="Q62" s="33">
        <f>+(A61*Q61)/1000</f>
        <v>0.182</v>
      </c>
      <c r="R62" s="33">
        <f>+(A61*R61)/1000</f>
        <v>0.13</v>
      </c>
      <c r="S62" s="33">
        <f>+(A61*S61)/1000</f>
        <v>0.65</v>
      </c>
      <c r="T62" s="33">
        <f>+(A61*T61)/1000</f>
        <v>7.8E-2</v>
      </c>
      <c r="U62" s="33">
        <f>+(A61*U61)/1000</f>
        <v>0.13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26</v>
      </c>
      <c r="B63" s="4" t="s">
        <v>17</v>
      </c>
      <c r="C63" s="34">
        <f>SUM(C57:C60)</f>
        <v>40</v>
      </c>
      <c r="D63" s="34">
        <f t="shared" ref="D63:X63" si="7">SUM(D57:D60)</f>
        <v>15</v>
      </c>
      <c r="E63" s="34">
        <f t="shared" si="7"/>
        <v>0</v>
      </c>
      <c r="F63" s="34">
        <f t="shared" si="7"/>
        <v>7</v>
      </c>
      <c r="G63" s="34">
        <f t="shared" si="7"/>
        <v>0</v>
      </c>
      <c r="H63" s="34">
        <f t="shared" si="7"/>
        <v>0</v>
      </c>
      <c r="I63" s="34">
        <f t="shared" si="7"/>
        <v>0</v>
      </c>
      <c r="J63" s="34">
        <f t="shared" si="7"/>
        <v>30</v>
      </c>
      <c r="K63" s="34">
        <f t="shared" si="7"/>
        <v>30</v>
      </c>
      <c r="L63" s="34">
        <f t="shared" si="7"/>
        <v>0</v>
      </c>
      <c r="M63" s="34">
        <f t="shared" si="7"/>
        <v>50</v>
      </c>
      <c r="N63" s="34">
        <f t="shared" si="7"/>
        <v>0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18</v>
      </c>
      <c r="C64" s="36">
        <f>SUM(A63*C63)/1000</f>
        <v>1.04</v>
      </c>
      <c r="D64" s="36">
        <f>+(A63*D63)/1000</f>
        <v>0.39</v>
      </c>
      <c r="E64" s="36">
        <f>+(A63*E63)/1000</f>
        <v>0</v>
      </c>
      <c r="F64" s="36">
        <f>+(A63*F63)/1000</f>
        <v>0.182</v>
      </c>
      <c r="G64" s="36">
        <f>+(A63*G63)/1000</f>
        <v>0</v>
      </c>
      <c r="H64" s="36">
        <f>+(A63*H63)/1000</f>
        <v>0</v>
      </c>
      <c r="I64" s="36">
        <f>+(A63*I63)/1000</f>
        <v>0</v>
      </c>
      <c r="J64" s="36">
        <f>+(A63*J63)/1000</f>
        <v>0.78</v>
      </c>
      <c r="K64" s="36">
        <f>+(A63*K63)/1000</f>
        <v>0.78</v>
      </c>
      <c r="L64" s="36">
        <f>+(A63*L63)/1000</f>
        <v>0</v>
      </c>
      <c r="M64" s="36">
        <f>+(A63*M63)/1000</f>
        <v>1.3</v>
      </c>
      <c r="N64" s="36">
        <f>+(A63*N63)/1000</f>
        <v>0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73" t="s">
        <v>8</v>
      </c>
      <c r="B65" s="74"/>
      <c r="C65" s="38">
        <f>+C64+C62</f>
        <v>3.12</v>
      </c>
      <c r="D65" s="38">
        <f t="shared" ref="D65:X65" si="8">+D64+D62</f>
        <v>0.39</v>
      </c>
      <c r="E65" s="38">
        <f t="shared" si="8"/>
        <v>0.182</v>
      </c>
      <c r="F65" s="38">
        <f t="shared" si="8"/>
        <v>0.36399999999999999</v>
      </c>
      <c r="G65" s="38">
        <f t="shared" si="8"/>
        <v>0.91</v>
      </c>
      <c r="H65" s="38">
        <f t="shared" si="8"/>
        <v>0</v>
      </c>
      <c r="I65" s="38">
        <f t="shared" si="8"/>
        <v>0</v>
      </c>
      <c r="J65" s="38">
        <f t="shared" si="8"/>
        <v>0.78</v>
      </c>
      <c r="K65" s="38">
        <f t="shared" si="8"/>
        <v>1.69</v>
      </c>
      <c r="L65" s="38">
        <f t="shared" si="8"/>
        <v>1.17</v>
      </c>
      <c r="M65" s="38">
        <f t="shared" si="8"/>
        <v>1.3</v>
      </c>
      <c r="N65" s="38">
        <f t="shared" si="8"/>
        <v>1.82</v>
      </c>
      <c r="O65" s="38">
        <f t="shared" si="8"/>
        <v>0.78</v>
      </c>
      <c r="P65" s="38">
        <f t="shared" si="8"/>
        <v>0.65</v>
      </c>
      <c r="Q65" s="38">
        <f t="shared" si="8"/>
        <v>0.182</v>
      </c>
      <c r="R65" s="38">
        <f t="shared" si="8"/>
        <v>0.13</v>
      </c>
      <c r="S65" s="38">
        <f t="shared" si="8"/>
        <v>0.65</v>
      </c>
      <c r="T65" s="38">
        <f t="shared" si="8"/>
        <v>7.8E-2</v>
      </c>
      <c r="U65" s="38">
        <f t="shared" si="8"/>
        <v>0.13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66" t="s">
        <v>9</v>
      </c>
      <c r="B66" s="68"/>
      <c r="C66" s="40">
        <v>262</v>
      </c>
      <c r="D66" s="40">
        <v>608</v>
      </c>
      <c r="E66" s="40">
        <v>2948</v>
      </c>
      <c r="F66" s="40">
        <v>1650</v>
      </c>
      <c r="G66" s="40">
        <v>1290</v>
      </c>
      <c r="H66" s="40"/>
      <c r="I66" s="40"/>
      <c r="J66" s="40">
        <v>330</v>
      </c>
      <c r="K66" s="40">
        <v>708</v>
      </c>
      <c r="L66" s="40">
        <v>2644</v>
      </c>
      <c r="M66" s="40">
        <v>269</v>
      </c>
      <c r="N66" s="40">
        <v>350</v>
      </c>
      <c r="O66" s="40">
        <v>399</v>
      </c>
      <c r="P66" s="40">
        <v>698</v>
      </c>
      <c r="Q66" s="40">
        <v>187</v>
      </c>
      <c r="R66" s="40">
        <v>238</v>
      </c>
      <c r="S66" s="40">
        <v>153</v>
      </c>
      <c r="T66" s="40">
        <v>227</v>
      </c>
      <c r="U66" s="40">
        <v>147</v>
      </c>
      <c r="V66" s="41"/>
      <c r="W66" s="41"/>
      <c r="X66" s="41"/>
      <c r="Y66" s="15"/>
    </row>
    <row r="67" spans="1:25" x14ac:dyDescent="0.15">
      <c r="A67" s="7">
        <f>SUM(A61)</f>
        <v>26</v>
      </c>
      <c r="B67" s="8" t="s">
        <v>10</v>
      </c>
      <c r="C67" s="42">
        <f>SUM(C62*C66)</f>
        <v>544.96</v>
      </c>
      <c r="D67" s="42">
        <f>SUM(D62*D66)</f>
        <v>0</v>
      </c>
      <c r="E67" s="42">
        <f t="shared" ref="E67:X67" si="9">SUM(E62*E66)</f>
        <v>536.53599999999994</v>
      </c>
      <c r="F67" s="42">
        <f t="shared" si="9"/>
        <v>300.3</v>
      </c>
      <c r="G67" s="42">
        <f t="shared" si="9"/>
        <v>1173.9000000000001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644.28</v>
      </c>
      <c r="L67" s="42">
        <f t="shared" si="9"/>
        <v>3093.48</v>
      </c>
      <c r="M67" s="42">
        <f t="shared" si="9"/>
        <v>0</v>
      </c>
      <c r="N67" s="42">
        <f t="shared" si="9"/>
        <v>637</v>
      </c>
      <c r="O67" s="42">
        <f t="shared" si="9"/>
        <v>311.22000000000003</v>
      </c>
      <c r="P67" s="42">
        <f t="shared" si="9"/>
        <v>453.7</v>
      </c>
      <c r="Q67" s="42">
        <f t="shared" si="9"/>
        <v>34.033999999999999</v>
      </c>
      <c r="R67" s="42">
        <f t="shared" si="9"/>
        <v>30.94</v>
      </c>
      <c r="S67" s="42">
        <f t="shared" si="9"/>
        <v>99.45</v>
      </c>
      <c r="T67" s="42">
        <f t="shared" si="9"/>
        <v>17.706</v>
      </c>
      <c r="U67" s="42">
        <f t="shared" si="9"/>
        <v>19.11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7896.6159999999991</v>
      </c>
    </row>
    <row r="68" spans="1:25" x14ac:dyDescent="0.15">
      <c r="A68" s="7">
        <f>SUM(A63)</f>
        <v>26</v>
      </c>
      <c r="B68" s="8" t="s">
        <v>10</v>
      </c>
      <c r="C68" s="42">
        <f>SUM(C64*C66)</f>
        <v>272.48</v>
      </c>
      <c r="D68" s="42">
        <f>SUM(D64*D66)</f>
        <v>237.12</v>
      </c>
      <c r="E68" s="42">
        <f t="shared" ref="E68:X68" si="10">SUM(E64*E66)</f>
        <v>0</v>
      </c>
      <c r="F68" s="42">
        <f t="shared" si="10"/>
        <v>300.3</v>
      </c>
      <c r="G68" s="42">
        <f t="shared" si="10"/>
        <v>0</v>
      </c>
      <c r="H68" s="42">
        <f t="shared" si="10"/>
        <v>0</v>
      </c>
      <c r="I68" s="42">
        <f t="shared" si="10"/>
        <v>0</v>
      </c>
      <c r="J68" s="42">
        <f t="shared" si="10"/>
        <v>257.40000000000003</v>
      </c>
      <c r="K68" s="42">
        <f t="shared" si="10"/>
        <v>552.24</v>
      </c>
      <c r="L68" s="42">
        <f t="shared" si="10"/>
        <v>0</v>
      </c>
      <c r="M68" s="42">
        <f t="shared" si="10"/>
        <v>349.7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1969.2400000000002</v>
      </c>
    </row>
    <row r="69" spans="1:25" x14ac:dyDescent="0.15">
      <c r="A69" s="75" t="s">
        <v>11</v>
      </c>
      <c r="B69" s="76"/>
      <c r="C69" s="44">
        <f>SUM(C67:C68)</f>
        <v>817.44</v>
      </c>
      <c r="D69" s="44">
        <f t="shared" ref="D69:X69" si="11">+D65*D66</f>
        <v>237.12</v>
      </c>
      <c r="E69" s="44">
        <f t="shared" si="11"/>
        <v>536.53599999999994</v>
      </c>
      <c r="F69" s="44">
        <f t="shared" si="11"/>
        <v>600.6</v>
      </c>
      <c r="G69" s="44">
        <f t="shared" si="11"/>
        <v>1173.9000000000001</v>
      </c>
      <c r="H69" s="44">
        <f t="shared" si="11"/>
        <v>0</v>
      </c>
      <c r="I69" s="44">
        <f t="shared" si="11"/>
        <v>0</v>
      </c>
      <c r="J69" s="44">
        <f t="shared" si="11"/>
        <v>257.40000000000003</v>
      </c>
      <c r="K69" s="44">
        <f t="shared" si="11"/>
        <v>1196.52</v>
      </c>
      <c r="L69" s="44">
        <f t="shared" si="11"/>
        <v>3093.48</v>
      </c>
      <c r="M69" s="44">
        <f t="shared" si="11"/>
        <v>349.7</v>
      </c>
      <c r="N69" s="44">
        <f t="shared" si="11"/>
        <v>637</v>
      </c>
      <c r="O69" s="44">
        <f t="shared" si="11"/>
        <v>311.22000000000003</v>
      </c>
      <c r="P69" s="44">
        <f t="shared" si="11"/>
        <v>453.7</v>
      </c>
      <c r="Q69" s="44">
        <f t="shared" si="11"/>
        <v>34.033999999999999</v>
      </c>
      <c r="R69" s="44">
        <f t="shared" si="11"/>
        <v>30.94</v>
      </c>
      <c r="S69" s="44">
        <f t="shared" si="11"/>
        <v>99.45</v>
      </c>
      <c r="T69" s="44">
        <f t="shared" si="11"/>
        <v>17.706</v>
      </c>
      <c r="U69" s="44">
        <f t="shared" si="11"/>
        <v>19.11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9865.8560000000016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60" t="s">
        <v>12</v>
      </c>
      <c r="B72" s="60"/>
      <c r="C72" s="50"/>
      <c r="H72" s="60" t="s">
        <v>13</v>
      </c>
      <c r="I72" s="60"/>
      <c r="J72" s="60"/>
      <c r="K72" s="60"/>
      <c r="P72" s="60" t="s">
        <v>14</v>
      </c>
      <c r="Q72" s="60"/>
      <c r="R72" s="60"/>
      <c r="S72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activeCell="AD1" sqref="AD1:AD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0" width="3.85546875" style="9" customWidth="1"/>
    <col min="11" max="11" width="4.570312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</v>
      </c>
      <c r="N1" s="78"/>
      <c r="O1" s="78"/>
      <c r="P1" s="78"/>
      <c r="Q1" s="78"/>
      <c r="R1" s="78" t="s">
        <v>2</v>
      </c>
      <c r="S1" s="78"/>
      <c r="T1" s="78"/>
      <c r="U1" s="78"/>
      <c r="V1" s="78"/>
    </row>
    <row r="2" spans="1:25" x14ac:dyDescent="0.15">
      <c r="B2" s="11" t="s">
        <v>3</v>
      </c>
      <c r="C2" s="12">
        <v>25</v>
      </c>
      <c r="D2" s="12">
        <v>24</v>
      </c>
      <c r="E2" s="13"/>
      <c r="F2" s="13"/>
      <c r="G2" s="13"/>
      <c r="H2" s="13"/>
      <c r="I2" s="13"/>
      <c r="J2" s="13"/>
      <c r="P2" s="61">
        <v>43042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79.5" thickBot="1" x14ac:dyDescent="0.2">
      <c r="A4" s="64"/>
      <c r="B4" s="65"/>
      <c r="C4" s="16" t="s">
        <v>25</v>
      </c>
      <c r="D4" s="17" t="s">
        <v>36</v>
      </c>
      <c r="E4" s="18" t="s">
        <v>31</v>
      </c>
      <c r="F4" s="18" t="s">
        <v>29</v>
      </c>
      <c r="G4" s="18" t="s">
        <v>38</v>
      </c>
      <c r="H4" s="18" t="s">
        <v>41</v>
      </c>
      <c r="I4" s="19" t="s">
        <v>30</v>
      </c>
      <c r="J4" s="18" t="s">
        <v>42</v>
      </c>
      <c r="K4" s="18" t="s">
        <v>40</v>
      </c>
      <c r="L4" s="18"/>
      <c r="M4" s="18" t="s">
        <v>46</v>
      </c>
      <c r="N4" s="19" t="s">
        <v>61</v>
      </c>
      <c r="O4" s="18" t="s">
        <v>48</v>
      </c>
      <c r="P4" s="18" t="s">
        <v>44</v>
      </c>
      <c r="Q4" s="18" t="s">
        <v>33</v>
      </c>
      <c r="R4" s="18" t="s">
        <v>57</v>
      </c>
      <c r="S4" s="18" t="s">
        <v>35</v>
      </c>
      <c r="T4" s="18" t="s">
        <v>55</v>
      </c>
      <c r="U4" s="19" t="s">
        <v>32</v>
      </c>
      <c r="V4" s="20" t="s">
        <v>23</v>
      </c>
      <c r="W4" s="17" t="s">
        <v>24</v>
      </c>
      <c r="X4" s="17" t="s">
        <v>27</v>
      </c>
      <c r="Y4" s="15"/>
    </row>
    <row r="5" spans="1:25" ht="11.25" customHeight="1" x14ac:dyDescent="0.15">
      <c r="A5" s="69" t="s">
        <v>5</v>
      </c>
      <c r="B5" s="21" t="s">
        <v>28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53</v>
      </c>
      <c r="C6" s="25"/>
      <c r="D6" s="25"/>
      <c r="E6" s="25">
        <v>5</v>
      </c>
      <c r="F6" s="25"/>
      <c r="G6" s="25"/>
      <c r="H6" s="25">
        <v>18</v>
      </c>
      <c r="I6" s="25">
        <v>25</v>
      </c>
      <c r="J6" s="25">
        <v>30</v>
      </c>
      <c r="K6" s="25">
        <f>1/10</f>
        <v>0.1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71</v>
      </c>
      <c r="C7" s="25"/>
      <c r="D7" s="25">
        <v>5</v>
      </c>
      <c r="E7" s="25"/>
      <c r="F7" s="25">
        <v>7</v>
      </c>
      <c r="G7" s="25">
        <v>25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37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6</v>
      </c>
      <c r="B9" s="21" t="s">
        <v>60</v>
      </c>
      <c r="C9" s="22"/>
      <c r="D9" s="22"/>
      <c r="E9" s="22">
        <v>7</v>
      </c>
      <c r="F9" s="22"/>
      <c r="G9" s="22"/>
      <c r="H9" s="22"/>
      <c r="I9" s="22"/>
      <c r="J9" s="22"/>
      <c r="K9" s="22">
        <v>0.3</v>
      </c>
      <c r="L9" s="22"/>
      <c r="M9" s="22"/>
      <c r="N9" s="22">
        <v>60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59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>
        <v>30</v>
      </c>
      <c r="U10" s="25"/>
      <c r="V10" s="26"/>
      <c r="W10" s="26"/>
      <c r="X10" s="26"/>
      <c r="Y10" s="15"/>
    </row>
    <row r="11" spans="1:25" x14ac:dyDescent="0.15">
      <c r="A11" s="70"/>
      <c r="B11" s="30" t="s">
        <v>67</v>
      </c>
      <c r="C11" s="25"/>
      <c r="D11" s="25"/>
      <c r="E11" s="25">
        <v>15</v>
      </c>
      <c r="F11" s="25"/>
      <c r="G11" s="25"/>
      <c r="H11" s="25"/>
      <c r="I11" s="25"/>
      <c r="J11" s="25"/>
      <c r="K11" s="25"/>
      <c r="L11" s="25"/>
      <c r="M11" s="25">
        <v>60</v>
      </c>
      <c r="N11" s="25"/>
      <c r="O11" s="25">
        <v>50</v>
      </c>
      <c r="P11" s="25"/>
      <c r="Q11" s="25"/>
      <c r="R11" s="25"/>
      <c r="S11" s="25"/>
      <c r="T11" s="25"/>
      <c r="U11" s="25">
        <v>10</v>
      </c>
      <c r="V11" s="26"/>
      <c r="W11" s="26"/>
      <c r="X11" s="26"/>
      <c r="Y11" s="15"/>
    </row>
    <row r="12" spans="1:25" ht="11.25" thickBot="1" x14ac:dyDescent="0.2">
      <c r="A12" s="71"/>
      <c r="B12" s="27" t="s">
        <v>25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7</v>
      </c>
      <c r="B13" s="21" t="s">
        <v>70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10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69</v>
      </c>
      <c r="C14" s="25"/>
      <c r="D14" s="25">
        <v>7</v>
      </c>
      <c r="E14" s="25"/>
      <c r="F14" s="25"/>
      <c r="G14" s="25"/>
      <c r="H14" s="25"/>
      <c r="I14" s="25"/>
      <c r="J14" s="25">
        <v>3</v>
      </c>
      <c r="K14" s="25"/>
      <c r="L14" s="25"/>
      <c r="M14" s="25"/>
      <c r="N14" s="25"/>
      <c r="O14" s="25"/>
      <c r="P14" s="25"/>
      <c r="Q14" s="25">
        <v>40</v>
      </c>
      <c r="R14" s="25">
        <v>25</v>
      </c>
      <c r="S14" s="25"/>
      <c r="T14" s="25">
        <v>3</v>
      </c>
      <c r="U14" s="25">
        <v>20</v>
      </c>
      <c r="V14" s="26">
        <v>25</v>
      </c>
      <c r="W14" s="26">
        <v>5</v>
      </c>
      <c r="X14" s="26"/>
      <c r="Y14" s="15"/>
    </row>
    <row r="15" spans="1:25" x14ac:dyDescent="0.15">
      <c r="A15" s="70"/>
      <c r="B15" s="24" t="s">
        <v>29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25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25</v>
      </c>
      <c r="B17" s="2" t="s">
        <v>19</v>
      </c>
      <c r="C17" s="31">
        <f>SUM(C5:C12)</f>
        <v>80</v>
      </c>
      <c r="D17" s="31">
        <f t="shared" ref="D17:X17" si="0">SUM(D5:D12)</f>
        <v>5</v>
      </c>
      <c r="E17" s="31">
        <f t="shared" si="0"/>
        <v>27</v>
      </c>
      <c r="F17" s="31">
        <f t="shared" si="0"/>
        <v>7</v>
      </c>
      <c r="G17" s="31">
        <f t="shared" si="0"/>
        <v>25</v>
      </c>
      <c r="H17" s="31">
        <f t="shared" si="0"/>
        <v>18</v>
      </c>
      <c r="I17" s="31">
        <f t="shared" si="0"/>
        <v>25</v>
      </c>
      <c r="J17" s="31">
        <f t="shared" si="0"/>
        <v>30</v>
      </c>
      <c r="K17" s="31">
        <f t="shared" si="0"/>
        <v>0.4</v>
      </c>
      <c r="L17" s="31">
        <f t="shared" si="0"/>
        <v>0</v>
      </c>
      <c r="M17" s="31">
        <f t="shared" si="0"/>
        <v>60</v>
      </c>
      <c r="N17" s="31">
        <f t="shared" si="0"/>
        <v>60</v>
      </c>
      <c r="O17" s="31">
        <f t="shared" si="0"/>
        <v>50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80</v>
      </c>
      <c r="T17" s="31">
        <f t="shared" si="0"/>
        <v>30</v>
      </c>
      <c r="U17" s="31">
        <f t="shared" si="0"/>
        <v>10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2</v>
      </c>
      <c r="D18" s="33">
        <f>+(A17*D17)/1000</f>
        <v>0.125</v>
      </c>
      <c r="E18" s="33">
        <f>+(A17*E17)/1000</f>
        <v>0.67500000000000004</v>
      </c>
      <c r="F18" s="33">
        <f>+(A17*F17)/1000</f>
        <v>0.17499999999999999</v>
      </c>
      <c r="G18" s="33">
        <f>+(A17*G17)/1000</f>
        <v>0.625</v>
      </c>
      <c r="H18" s="33">
        <f>+(A17*H17)/1000</f>
        <v>0.45</v>
      </c>
      <c r="I18" s="33">
        <f>+(A17*I17)/1000</f>
        <v>0.625</v>
      </c>
      <c r="J18" s="33">
        <f>+(A17*J17)/1000</f>
        <v>0.75</v>
      </c>
      <c r="K18" s="33">
        <f>+(A17*K17)</f>
        <v>10</v>
      </c>
      <c r="L18" s="33">
        <f>+(A17*L17)/1000</f>
        <v>0</v>
      </c>
      <c r="M18" s="33">
        <f>+(A17*M17)/1000</f>
        <v>1.5</v>
      </c>
      <c r="N18" s="33">
        <f>+(A17*N17)/1000</f>
        <v>1.5</v>
      </c>
      <c r="O18" s="33">
        <f>+(A17*O17)/1000</f>
        <v>1.25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2</v>
      </c>
      <c r="T18" s="33">
        <f>+(A17*T17)/1000</f>
        <v>0.75</v>
      </c>
      <c r="U18" s="33">
        <f>+(A17*U17)/1000</f>
        <v>0.25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24</v>
      </c>
      <c r="B19" s="4" t="s">
        <v>21</v>
      </c>
      <c r="C19" s="34">
        <f>SUM(C13:C16)</f>
        <v>40</v>
      </c>
      <c r="D19" s="34">
        <f t="shared" ref="D19:X19" si="1">SUM(D13:D16)</f>
        <v>7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3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10</v>
      </c>
      <c r="Q19" s="34">
        <f t="shared" si="1"/>
        <v>40</v>
      </c>
      <c r="R19" s="34">
        <f t="shared" si="1"/>
        <v>25</v>
      </c>
      <c r="S19" s="34">
        <f t="shared" si="1"/>
        <v>0</v>
      </c>
      <c r="T19" s="34">
        <f t="shared" si="1"/>
        <v>3</v>
      </c>
      <c r="U19" s="34">
        <f t="shared" si="1"/>
        <v>20</v>
      </c>
      <c r="V19" s="34">
        <f t="shared" si="1"/>
        <v>25</v>
      </c>
      <c r="W19" s="34">
        <f t="shared" si="1"/>
        <v>5</v>
      </c>
      <c r="X19" s="34">
        <f t="shared" si="1"/>
        <v>0</v>
      </c>
      <c r="Y19" s="15"/>
    </row>
    <row r="20" spans="1:25" ht="11.25" thickBot="1" x14ac:dyDescent="0.2">
      <c r="A20" s="5"/>
      <c r="B20" s="6" t="s">
        <v>68</v>
      </c>
      <c r="C20" s="36">
        <f>SUM(A19*C19)/1000</f>
        <v>0.96</v>
      </c>
      <c r="D20" s="36">
        <f>+(A19*D19)/1000</f>
        <v>0.16800000000000001</v>
      </c>
      <c r="E20" s="36">
        <f>+(A19*E19)/1000</f>
        <v>0</v>
      </c>
      <c r="F20" s="36">
        <f>+(A19*F19)/1000</f>
        <v>0.16800000000000001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7.1999999999999995E-2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0.24</v>
      </c>
      <c r="Q20" s="36">
        <f>+(A19*Q19)/1000</f>
        <v>0.96</v>
      </c>
      <c r="R20" s="36">
        <f>+(A19*R19)/1000</f>
        <v>0.6</v>
      </c>
      <c r="S20" s="36">
        <f>+(A19*S19)/1000</f>
        <v>0</v>
      </c>
      <c r="T20" s="36">
        <f>+(A19*T19)/1000</f>
        <v>7.1999999999999995E-2</v>
      </c>
      <c r="U20" s="36">
        <f>+(A19*U19)/1000</f>
        <v>0.48</v>
      </c>
      <c r="V20" s="36">
        <f>+(A19*V19)/1000</f>
        <v>0.6</v>
      </c>
      <c r="W20" s="37">
        <f>+(A19*W19)/1000</f>
        <v>0.12</v>
      </c>
      <c r="X20" s="37">
        <f>+(A19*X19)/1000</f>
        <v>0</v>
      </c>
      <c r="Y20" s="15"/>
    </row>
    <row r="21" spans="1:25" x14ac:dyDescent="0.15">
      <c r="A21" s="73" t="s">
        <v>8</v>
      </c>
      <c r="B21" s="74"/>
      <c r="C21" s="38">
        <f>+C20+C18</f>
        <v>2.96</v>
      </c>
      <c r="D21" s="38">
        <f t="shared" ref="D21:X21" si="2">+D20+D18</f>
        <v>0.29300000000000004</v>
      </c>
      <c r="E21" s="38">
        <f t="shared" si="2"/>
        <v>0.67500000000000004</v>
      </c>
      <c r="F21" s="38">
        <f t="shared" si="2"/>
        <v>0.34299999999999997</v>
      </c>
      <c r="G21" s="38">
        <f t="shared" si="2"/>
        <v>0.625</v>
      </c>
      <c r="H21" s="38">
        <f t="shared" si="2"/>
        <v>0.45</v>
      </c>
      <c r="I21" s="38">
        <f t="shared" si="2"/>
        <v>0.625</v>
      </c>
      <c r="J21" s="38">
        <f t="shared" si="2"/>
        <v>0.82199999999999995</v>
      </c>
      <c r="K21" s="38">
        <f t="shared" si="2"/>
        <v>10</v>
      </c>
      <c r="L21" s="38">
        <f t="shared" si="2"/>
        <v>0</v>
      </c>
      <c r="M21" s="38">
        <f t="shared" si="2"/>
        <v>1.5</v>
      </c>
      <c r="N21" s="38">
        <f t="shared" si="2"/>
        <v>1.5</v>
      </c>
      <c r="O21" s="38">
        <f t="shared" si="2"/>
        <v>1.25</v>
      </c>
      <c r="P21" s="38">
        <f t="shared" si="2"/>
        <v>0.24</v>
      </c>
      <c r="Q21" s="38">
        <f t="shared" si="2"/>
        <v>0.96</v>
      </c>
      <c r="R21" s="38">
        <f t="shared" si="2"/>
        <v>0.6</v>
      </c>
      <c r="S21" s="38">
        <f t="shared" si="2"/>
        <v>2</v>
      </c>
      <c r="T21" s="38">
        <f t="shared" si="2"/>
        <v>0.82199999999999995</v>
      </c>
      <c r="U21" s="38">
        <f t="shared" si="2"/>
        <v>0.73</v>
      </c>
      <c r="V21" s="38">
        <f t="shared" si="2"/>
        <v>0.6</v>
      </c>
      <c r="W21" s="39">
        <f t="shared" si="2"/>
        <v>0.12</v>
      </c>
      <c r="X21" s="39">
        <f t="shared" si="2"/>
        <v>0</v>
      </c>
      <c r="Y21" s="15"/>
    </row>
    <row r="22" spans="1:25" x14ac:dyDescent="0.15">
      <c r="A22" s="66" t="s">
        <v>9</v>
      </c>
      <c r="B22" s="68"/>
      <c r="C22" s="40">
        <v>262</v>
      </c>
      <c r="D22" s="40">
        <v>2948</v>
      </c>
      <c r="E22" s="40">
        <v>608</v>
      </c>
      <c r="F22" s="40">
        <v>1650</v>
      </c>
      <c r="G22" s="40">
        <v>724</v>
      </c>
      <c r="H22" s="40">
        <v>399</v>
      </c>
      <c r="I22" s="40">
        <v>330</v>
      </c>
      <c r="J22" s="40">
        <v>227</v>
      </c>
      <c r="K22" s="40">
        <v>57</v>
      </c>
      <c r="L22" s="40"/>
      <c r="M22" s="40">
        <v>1550</v>
      </c>
      <c r="N22" s="40">
        <v>216</v>
      </c>
      <c r="O22" s="40">
        <v>390</v>
      </c>
      <c r="P22" s="40">
        <v>708</v>
      </c>
      <c r="Q22" s="40">
        <v>154</v>
      </c>
      <c r="R22" s="40">
        <v>138</v>
      </c>
      <c r="S22" s="40">
        <v>350</v>
      </c>
      <c r="T22" s="40">
        <v>198</v>
      </c>
      <c r="U22" s="40">
        <v>187</v>
      </c>
      <c r="V22" s="40">
        <v>153</v>
      </c>
      <c r="W22" s="41">
        <v>238</v>
      </c>
      <c r="X22" s="41">
        <v>156</v>
      </c>
      <c r="Y22" s="15"/>
    </row>
    <row r="23" spans="1:25" x14ac:dyDescent="0.15">
      <c r="A23" s="7">
        <f>SUM(A17)</f>
        <v>25</v>
      </c>
      <c r="B23" s="8" t="s">
        <v>10</v>
      </c>
      <c r="C23" s="42">
        <f>SUM(C18*C22)</f>
        <v>524</v>
      </c>
      <c r="D23" s="42">
        <f>SUM(D18*D22)</f>
        <v>368.5</v>
      </c>
      <c r="E23" s="42">
        <f t="shared" ref="E23:X23" si="3">SUM(E18*E22)</f>
        <v>410.40000000000003</v>
      </c>
      <c r="F23" s="42">
        <f t="shared" si="3"/>
        <v>288.75</v>
      </c>
      <c r="G23" s="42">
        <f t="shared" si="3"/>
        <v>452.5</v>
      </c>
      <c r="H23" s="42">
        <f t="shared" si="3"/>
        <v>179.55</v>
      </c>
      <c r="I23" s="42">
        <f t="shared" si="3"/>
        <v>206.25</v>
      </c>
      <c r="J23" s="42">
        <f t="shared" si="3"/>
        <v>170.25</v>
      </c>
      <c r="K23" s="42">
        <f t="shared" si="3"/>
        <v>570</v>
      </c>
      <c r="L23" s="42">
        <f t="shared" si="3"/>
        <v>0</v>
      </c>
      <c r="M23" s="42">
        <f t="shared" si="3"/>
        <v>2325</v>
      </c>
      <c r="N23" s="42">
        <f t="shared" si="3"/>
        <v>324</v>
      </c>
      <c r="O23" s="42">
        <f t="shared" si="3"/>
        <v>487.5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700</v>
      </c>
      <c r="T23" s="42">
        <f t="shared" si="3"/>
        <v>148.5</v>
      </c>
      <c r="U23" s="42">
        <f t="shared" si="3"/>
        <v>46.75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7201.9500000000007</v>
      </c>
    </row>
    <row r="24" spans="1:25" x14ac:dyDescent="0.15">
      <c r="A24" s="7">
        <f>SUM(A19)</f>
        <v>24</v>
      </c>
      <c r="B24" s="8" t="s">
        <v>10</v>
      </c>
      <c r="C24" s="42">
        <f>SUM(C20*C22)</f>
        <v>251.51999999999998</v>
      </c>
      <c r="D24" s="42">
        <f>SUM(D20*D22)</f>
        <v>495.26400000000001</v>
      </c>
      <c r="E24" s="42">
        <f t="shared" ref="E24:X24" si="4">SUM(E20*E22)</f>
        <v>0</v>
      </c>
      <c r="F24" s="42">
        <f t="shared" si="4"/>
        <v>277.20000000000005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16.343999999999998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169.92</v>
      </c>
      <c r="Q24" s="42">
        <f t="shared" si="4"/>
        <v>147.84</v>
      </c>
      <c r="R24" s="42">
        <f t="shared" si="4"/>
        <v>82.8</v>
      </c>
      <c r="S24" s="42">
        <f t="shared" si="4"/>
        <v>0</v>
      </c>
      <c r="T24" s="42">
        <f t="shared" si="4"/>
        <v>14.255999999999998</v>
      </c>
      <c r="U24" s="42">
        <f t="shared" si="4"/>
        <v>89.759999999999991</v>
      </c>
      <c r="V24" s="42">
        <f t="shared" si="4"/>
        <v>91.8</v>
      </c>
      <c r="W24" s="42">
        <f t="shared" si="4"/>
        <v>28.56</v>
      </c>
      <c r="X24" s="42">
        <f t="shared" si="4"/>
        <v>0</v>
      </c>
      <c r="Y24" s="43">
        <f>SUM(C24:X24)</f>
        <v>1665.2639999999999</v>
      </c>
    </row>
    <row r="25" spans="1:25" x14ac:dyDescent="0.15">
      <c r="A25" s="75" t="s">
        <v>11</v>
      </c>
      <c r="B25" s="76"/>
      <c r="C25" s="44">
        <f>SUM(C23:C24)</f>
        <v>775.52</v>
      </c>
      <c r="D25" s="44">
        <f t="shared" ref="D25:X25" si="5">+D21*D22</f>
        <v>863.76400000000012</v>
      </c>
      <c r="E25" s="44">
        <f t="shared" si="5"/>
        <v>410.40000000000003</v>
      </c>
      <c r="F25" s="44">
        <f t="shared" si="5"/>
        <v>565.94999999999993</v>
      </c>
      <c r="G25" s="44">
        <f t="shared" si="5"/>
        <v>452.5</v>
      </c>
      <c r="H25" s="44">
        <f t="shared" si="5"/>
        <v>179.55</v>
      </c>
      <c r="I25" s="44">
        <f t="shared" si="5"/>
        <v>206.25</v>
      </c>
      <c r="J25" s="44">
        <f t="shared" si="5"/>
        <v>186.59399999999999</v>
      </c>
      <c r="K25" s="44">
        <f t="shared" si="5"/>
        <v>570</v>
      </c>
      <c r="L25" s="44">
        <f t="shared" si="5"/>
        <v>0</v>
      </c>
      <c r="M25" s="44">
        <f t="shared" si="5"/>
        <v>2325</v>
      </c>
      <c r="N25" s="44">
        <f t="shared" si="5"/>
        <v>324</v>
      </c>
      <c r="O25" s="44">
        <f t="shared" si="5"/>
        <v>487.5</v>
      </c>
      <c r="P25" s="44">
        <f t="shared" si="5"/>
        <v>169.92</v>
      </c>
      <c r="Q25" s="44">
        <f t="shared" si="5"/>
        <v>147.84</v>
      </c>
      <c r="R25" s="44">
        <f t="shared" si="5"/>
        <v>82.8</v>
      </c>
      <c r="S25" s="44">
        <f t="shared" si="5"/>
        <v>700</v>
      </c>
      <c r="T25" s="44">
        <f t="shared" si="5"/>
        <v>162.756</v>
      </c>
      <c r="U25" s="44">
        <f t="shared" si="5"/>
        <v>136.51</v>
      </c>
      <c r="V25" s="44">
        <f t="shared" si="5"/>
        <v>91.8</v>
      </c>
      <c r="W25" s="45">
        <f t="shared" si="5"/>
        <v>28.56</v>
      </c>
      <c r="X25" s="45">
        <f t="shared" si="5"/>
        <v>0</v>
      </c>
      <c r="Y25" s="43">
        <f>SUM(C25:X25)</f>
        <v>8867.2139999999981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12</v>
      </c>
      <c r="B28" s="60"/>
      <c r="C28" s="50"/>
      <c r="H28" s="60" t="s">
        <v>13</v>
      </c>
      <c r="I28" s="60"/>
      <c r="J28" s="60"/>
      <c r="K28" s="60"/>
      <c r="P28" s="60" t="s">
        <v>14</v>
      </c>
      <c r="Q28" s="60"/>
      <c r="R28" s="60"/>
      <c r="S28" s="60"/>
    </row>
  </sheetData>
  <mergeCells count="15">
    <mergeCell ref="A28:B28"/>
    <mergeCell ref="H28:K28"/>
    <mergeCell ref="P28:S28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2017-11-03T07:28:19Z</dcterms:modified>
</cp:coreProperties>
</file>