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85" windowHeight="8745"/>
  </bookViews>
  <sheets>
    <sheet name="1" sheetId="24" r:id="rId1"/>
    <sheet name="2" sheetId="17" r:id="rId2"/>
    <sheet name="3" sheetId="20" r:id="rId3"/>
    <sheet name="4" sheetId="21" r:id="rId4"/>
  </sheets>
  <calcPr calcId="152511"/>
</workbook>
</file>

<file path=xl/calcChain.xml><?xml version="1.0" encoding="utf-8"?>
<calcChain xmlns="http://schemas.openxmlformats.org/spreadsheetml/2006/main">
  <c r="F36" i="21" l="1"/>
  <c r="F20" i="17"/>
  <c r="F14" i="17"/>
  <c r="D49" i="21" l="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C49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C47" i="21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C49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C47" i="20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C49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C47" i="17"/>
  <c r="D67" i="24"/>
  <c r="E67" i="24"/>
  <c r="F67" i="24"/>
  <c r="G67" i="24"/>
  <c r="H67" i="24"/>
  <c r="I67" i="24"/>
  <c r="J67" i="24"/>
  <c r="K67" i="24"/>
  <c r="L67" i="24"/>
  <c r="M67" i="24"/>
  <c r="N67" i="24"/>
  <c r="O67" i="24"/>
  <c r="P67" i="24"/>
  <c r="Q67" i="24"/>
  <c r="R67" i="24"/>
  <c r="S67" i="24"/>
  <c r="T67" i="24"/>
  <c r="U67" i="24"/>
  <c r="V67" i="24"/>
  <c r="W67" i="24"/>
  <c r="X67" i="24"/>
  <c r="C67" i="24"/>
  <c r="D65" i="24"/>
  <c r="E65" i="24"/>
  <c r="F65" i="24"/>
  <c r="G65" i="24"/>
  <c r="H65" i="24"/>
  <c r="I65" i="24"/>
  <c r="J65" i="24"/>
  <c r="K65" i="24"/>
  <c r="L65" i="24"/>
  <c r="M65" i="24"/>
  <c r="N65" i="24"/>
  <c r="O65" i="24"/>
  <c r="P65" i="24"/>
  <c r="Q65" i="24"/>
  <c r="R65" i="24"/>
  <c r="S65" i="24"/>
  <c r="T65" i="24"/>
  <c r="U65" i="24"/>
  <c r="V65" i="24"/>
  <c r="W65" i="24"/>
  <c r="X65" i="24"/>
  <c r="C65" i="24"/>
  <c r="F14" i="24" l="1"/>
  <c r="S73" i="24" l="1"/>
  <c r="A67" i="24"/>
  <c r="X68" i="24" s="1"/>
  <c r="A65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A19" i="24"/>
  <c r="F20" i="24" s="1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C18" i="24" s="1"/>
  <c r="C23" i="24" s="1"/>
  <c r="A17" i="24"/>
  <c r="A23" i="24" s="1"/>
  <c r="M18" i="24" l="1"/>
  <c r="M23" i="24" s="1"/>
  <c r="U18" i="24"/>
  <c r="U23" i="24" s="1"/>
  <c r="J20" i="24"/>
  <c r="P66" i="24"/>
  <c r="P71" i="24" s="1"/>
  <c r="U66" i="24"/>
  <c r="W66" i="24"/>
  <c r="T66" i="24"/>
  <c r="X66" i="24"/>
  <c r="X69" i="24" s="1"/>
  <c r="X73" i="24" s="1"/>
  <c r="K66" i="24"/>
  <c r="V66" i="24"/>
  <c r="V71" i="24" s="1"/>
  <c r="D66" i="24"/>
  <c r="F66" i="24"/>
  <c r="F71" i="24" s="1"/>
  <c r="H66" i="24"/>
  <c r="J66" i="24"/>
  <c r="M66" i="24"/>
  <c r="O66" i="24"/>
  <c r="R66" i="24"/>
  <c r="E68" i="24"/>
  <c r="E72" i="24" s="1"/>
  <c r="M68" i="24"/>
  <c r="M72" i="24" s="1"/>
  <c r="Q68" i="24"/>
  <c r="Q72" i="24" s="1"/>
  <c r="G68" i="24"/>
  <c r="S68" i="24"/>
  <c r="S72" i="24" s="1"/>
  <c r="G18" i="24"/>
  <c r="G23" i="24" s="1"/>
  <c r="I18" i="24"/>
  <c r="I23" i="24" s="1"/>
  <c r="K18" i="24"/>
  <c r="K23" i="24" s="1"/>
  <c r="O18" i="24"/>
  <c r="O23" i="24" s="1"/>
  <c r="S18" i="24"/>
  <c r="S23" i="24" s="1"/>
  <c r="W18" i="24"/>
  <c r="W23" i="24" s="1"/>
  <c r="E18" i="24"/>
  <c r="E23" i="24" s="1"/>
  <c r="Q18" i="24"/>
  <c r="Q23" i="24" s="1"/>
  <c r="D20" i="24"/>
  <c r="L20" i="24"/>
  <c r="L24" i="24" s="1"/>
  <c r="T20" i="24"/>
  <c r="R20" i="24"/>
  <c r="C66" i="24"/>
  <c r="E66" i="24"/>
  <c r="G66" i="24"/>
  <c r="I66" i="24"/>
  <c r="I71" i="24" s="1"/>
  <c r="L66" i="24"/>
  <c r="N66" i="24"/>
  <c r="N71" i="24" s="1"/>
  <c r="Q66" i="24"/>
  <c r="S66" i="24"/>
  <c r="S71" i="24" s="1"/>
  <c r="C68" i="24"/>
  <c r="C72" i="24" s="1"/>
  <c r="I68" i="24"/>
  <c r="I72" i="24" s="1"/>
  <c r="O68" i="24"/>
  <c r="O72" i="24" s="1"/>
  <c r="U68" i="24"/>
  <c r="K68" i="24"/>
  <c r="W68" i="24"/>
  <c r="W72" i="24" s="1"/>
  <c r="D24" i="24"/>
  <c r="T24" i="24"/>
  <c r="J24" i="24"/>
  <c r="U72" i="24"/>
  <c r="L71" i="24"/>
  <c r="X72" i="24"/>
  <c r="R24" i="24"/>
  <c r="A24" i="24"/>
  <c r="W20" i="24"/>
  <c r="S20" i="24"/>
  <c r="O20" i="24"/>
  <c r="K20" i="24"/>
  <c r="G20" i="24"/>
  <c r="C20" i="24"/>
  <c r="U20" i="24"/>
  <c r="Q20" i="24"/>
  <c r="M20" i="24"/>
  <c r="I20" i="24"/>
  <c r="E20" i="24"/>
  <c r="N20" i="24"/>
  <c r="V20" i="24"/>
  <c r="G72" i="24"/>
  <c r="U71" i="24"/>
  <c r="Q71" i="24"/>
  <c r="M71" i="24"/>
  <c r="E71" i="24"/>
  <c r="A71" i="24"/>
  <c r="W71" i="24"/>
  <c r="O71" i="24"/>
  <c r="K71" i="24"/>
  <c r="G71" i="24"/>
  <c r="C71" i="24"/>
  <c r="R71" i="24"/>
  <c r="J71" i="24"/>
  <c r="H71" i="24"/>
  <c r="H20" i="24"/>
  <c r="P20" i="24"/>
  <c r="X20" i="24"/>
  <c r="D71" i="24"/>
  <c r="T71" i="24"/>
  <c r="K72" i="24"/>
  <c r="F18" i="24"/>
  <c r="F23" i="24" s="1"/>
  <c r="J18" i="24"/>
  <c r="J23" i="24" s="1"/>
  <c r="N18" i="24"/>
  <c r="N23" i="24" s="1"/>
  <c r="R18" i="24"/>
  <c r="R23" i="24" s="1"/>
  <c r="V18" i="24"/>
  <c r="V23" i="24" s="1"/>
  <c r="F68" i="24"/>
  <c r="J68" i="24"/>
  <c r="N68" i="24"/>
  <c r="R68" i="24"/>
  <c r="V68" i="24"/>
  <c r="A72" i="24"/>
  <c r="D18" i="24"/>
  <c r="D23" i="24" s="1"/>
  <c r="H18" i="24"/>
  <c r="H23" i="24" s="1"/>
  <c r="L18" i="24"/>
  <c r="L23" i="24" s="1"/>
  <c r="P18" i="24"/>
  <c r="T18" i="24"/>
  <c r="T23" i="24" s="1"/>
  <c r="X18" i="24"/>
  <c r="X23" i="24" s="1"/>
  <c r="D68" i="24"/>
  <c r="H68" i="24"/>
  <c r="L68" i="24"/>
  <c r="P68" i="24"/>
  <c r="T68" i="24"/>
  <c r="P14" i="21"/>
  <c r="P19" i="21" s="1"/>
  <c r="D19" i="21"/>
  <c r="E19" i="21"/>
  <c r="F19" i="21"/>
  <c r="G19" i="21"/>
  <c r="H19" i="21"/>
  <c r="I19" i="21"/>
  <c r="J19" i="21"/>
  <c r="K19" i="21"/>
  <c r="L19" i="21"/>
  <c r="M19" i="21"/>
  <c r="N19" i="21"/>
  <c r="O19" i="21"/>
  <c r="Q19" i="21"/>
  <c r="R19" i="21"/>
  <c r="S19" i="21"/>
  <c r="T19" i="21"/>
  <c r="U19" i="21"/>
  <c r="V19" i="21"/>
  <c r="W19" i="21"/>
  <c r="X19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X71" i="24" l="1"/>
  <c r="U69" i="24"/>
  <c r="U73" i="24" s="1"/>
  <c r="Y23" i="24"/>
  <c r="K69" i="24"/>
  <c r="K73" i="24" s="1"/>
  <c r="C69" i="24"/>
  <c r="I69" i="24"/>
  <c r="I73" i="24" s="1"/>
  <c r="H72" i="24"/>
  <c r="H69" i="24"/>
  <c r="H73" i="24" s="1"/>
  <c r="M21" i="24"/>
  <c r="M25" i="24" s="1"/>
  <c r="M24" i="24"/>
  <c r="T72" i="24"/>
  <c r="T69" i="24"/>
  <c r="T73" i="24" s="1"/>
  <c r="D72" i="24"/>
  <c r="D69" i="24"/>
  <c r="D73" i="24" s="1"/>
  <c r="V72" i="24"/>
  <c r="V69" i="24"/>
  <c r="V73" i="24" s="1"/>
  <c r="F69" i="24"/>
  <c r="F73" i="24" s="1"/>
  <c r="F72" i="24"/>
  <c r="O69" i="24"/>
  <c r="O73" i="24" s="1"/>
  <c r="P24" i="24"/>
  <c r="P21" i="24"/>
  <c r="P25" i="24" s="1"/>
  <c r="E69" i="24"/>
  <c r="E73" i="24" s="1"/>
  <c r="F24" i="24"/>
  <c r="F21" i="24"/>
  <c r="F25" i="24" s="1"/>
  <c r="Q21" i="24"/>
  <c r="Q25" i="24" s="1"/>
  <c r="Q24" i="24"/>
  <c r="K21" i="24"/>
  <c r="K25" i="24" s="1"/>
  <c r="K24" i="24"/>
  <c r="Q69" i="24"/>
  <c r="Q73" i="24" s="1"/>
  <c r="J21" i="24"/>
  <c r="J25" i="24" s="1"/>
  <c r="L21" i="24"/>
  <c r="L25" i="24" s="1"/>
  <c r="J69" i="24"/>
  <c r="J73" i="24" s="1"/>
  <c r="J72" i="24"/>
  <c r="X24" i="24"/>
  <c r="X21" i="24"/>
  <c r="X25" i="24" s="1"/>
  <c r="N24" i="24"/>
  <c r="N21" i="24"/>
  <c r="N25" i="24" s="1"/>
  <c r="W21" i="24"/>
  <c r="W25" i="24" s="1"/>
  <c r="W24" i="24"/>
  <c r="P72" i="24"/>
  <c r="P69" i="24"/>
  <c r="P73" i="24" s="1"/>
  <c r="R69" i="24"/>
  <c r="R73" i="24" s="1"/>
  <c r="R72" i="24"/>
  <c r="H24" i="24"/>
  <c r="H21" i="24"/>
  <c r="H25" i="24" s="1"/>
  <c r="E21" i="24"/>
  <c r="E25" i="24" s="1"/>
  <c r="E24" i="24"/>
  <c r="U21" i="24"/>
  <c r="U25" i="24" s="1"/>
  <c r="U24" i="24"/>
  <c r="O21" i="24"/>
  <c r="O25" i="24" s="1"/>
  <c r="O24" i="24"/>
  <c r="W69" i="24"/>
  <c r="W73" i="24" s="1"/>
  <c r="G21" i="24"/>
  <c r="G25" i="24" s="1"/>
  <c r="G24" i="24"/>
  <c r="L72" i="24"/>
  <c r="L69" i="24"/>
  <c r="L73" i="24" s="1"/>
  <c r="N69" i="24"/>
  <c r="N73" i="24" s="1"/>
  <c r="N72" i="24"/>
  <c r="M69" i="24"/>
  <c r="M73" i="24" s="1"/>
  <c r="C73" i="24"/>
  <c r="Y71" i="24"/>
  <c r="V24" i="24"/>
  <c r="V21" i="24"/>
  <c r="V25" i="24" s="1"/>
  <c r="I21" i="24"/>
  <c r="I25" i="24" s="1"/>
  <c r="I24" i="24"/>
  <c r="C21" i="24"/>
  <c r="C24" i="24"/>
  <c r="S21" i="24"/>
  <c r="S25" i="24" s="1"/>
  <c r="S24" i="24"/>
  <c r="R21" i="24"/>
  <c r="R25" i="24" s="1"/>
  <c r="G69" i="24"/>
  <c r="G73" i="24" s="1"/>
  <c r="T21" i="24"/>
  <c r="T25" i="24" s="1"/>
  <c r="D21" i="24"/>
  <c r="D25" i="24" s="1"/>
  <c r="A49" i="21"/>
  <c r="T50" i="21" s="1"/>
  <c r="U48" i="21"/>
  <c r="U53" i="21" s="1"/>
  <c r="O48" i="21"/>
  <c r="O53" i="21" s="1"/>
  <c r="J48" i="21"/>
  <c r="J53" i="21" s="1"/>
  <c r="C48" i="21"/>
  <c r="C53" i="21" s="1"/>
  <c r="A47" i="21"/>
  <c r="A53" i="21" s="1"/>
  <c r="C19" i="21"/>
  <c r="A19" i="21"/>
  <c r="P20" i="21" s="1"/>
  <c r="C17" i="21"/>
  <c r="A17" i="21"/>
  <c r="O18" i="21" s="1"/>
  <c r="A49" i="20"/>
  <c r="E50" i="20" s="1"/>
  <c r="U48" i="20"/>
  <c r="O48" i="20"/>
  <c r="O53" i="20" s="1"/>
  <c r="J48" i="20"/>
  <c r="J53" i="20" s="1"/>
  <c r="C48" i="20"/>
  <c r="C53" i="20" s="1"/>
  <c r="A47" i="20"/>
  <c r="V48" i="20" s="1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A19" i="20"/>
  <c r="X20" i="20" s="1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A17" i="20"/>
  <c r="A23" i="20" s="1"/>
  <c r="T50" i="20" l="1"/>
  <c r="M20" i="21"/>
  <c r="M21" i="21" s="1"/>
  <c r="M25" i="21" s="1"/>
  <c r="Q20" i="21"/>
  <c r="Q24" i="21" s="1"/>
  <c r="A24" i="21"/>
  <c r="L50" i="21"/>
  <c r="L54" i="21" s="1"/>
  <c r="V50" i="21"/>
  <c r="V54" i="21" s="1"/>
  <c r="D18" i="20"/>
  <c r="D23" i="20" s="1"/>
  <c r="C20" i="20"/>
  <c r="C24" i="20" s="1"/>
  <c r="M20" i="20"/>
  <c r="Q20" i="20"/>
  <c r="S20" i="20"/>
  <c r="G48" i="20"/>
  <c r="M48" i="20"/>
  <c r="R48" i="20"/>
  <c r="R53" i="20" s="1"/>
  <c r="D50" i="20"/>
  <c r="R50" i="20"/>
  <c r="R54" i="20" s="1"/>
  <c r="G20" i="21"/>
  <c r="W20" i="21"/>
  <c r="W24" i="21" s="1"/>
  <c r="G48" i="21"/>
  <c r="G53" i="21" s="1"/>
  <c r="M48" i="21"/>
  <c r="M53" i="21" s="1"/>
  <c r="R48" i="21"/>
  <c r="R53" i="21" s="1"/>
  <c r="W48" i="21"/>
  <c r="W53" i="21" s="1"/>
  <c r="H50" i="21"/>
  <c r="Q50" i="21"/>
  <c r="Q51" i="21" s="1"/>
  <c r="Q55" i="21" s="1"/>
  <c r="H18" i="20"/>
  <c r="H23" i="20" s="1"/>
  <c r="T18" i="20"/>
  <c r="T23" i="20" s="1"/>
  <c r="X18" i="20"/>
  <c r="X23" i="20" s="1"/>
  <c r="D18" i="21"/>
  <c r="D23" i="21" s="1"/>
  <c r="N18" i="21"/>
  <c r="V18" i="21"/>
  <c r="V23" i="21" s="1"/>
  <c r="I18" i="21"/>
  <c r="I23" i="21" s="1"/>
  <c r="N18" i="20"/>
  <c r="N23" i="20" s="1"/>
  <c r="R18" i="20"/>
  <c r="R23" i="20" s="1"/>
  <c r="I18" i="20"/>
  <c r="I23" i="20" s="1"/>
  <c r="M18" i="20"/>
  <c r="M23" i="20" s="1"/>
  <c r="Q18" i="20"/>
  <c r="H20" i="20"/>
  <c r="A53" i="20"/>
  <c r="E48" i="20"/>
  <c r="F48" i="20"/>
  <c r="F53" i="20" s="1"/>
  <c r="I48" i="20"/>
  <c r="I53" i="20" s="1"/>
  <c r="K48" i="20"/>
  <c r="N48" i="20"/>
  <c r="Q48" i="20"/>
  <c r="S48" i="20"/>
  <c r="W48" i="20"/>
  <c r="W53" i="20" s="1"/>
  <c r="L50" i="20"/>
  <c r="J50" i="20"/>
  <c r="J51" i="20" s="1"/>
  <c r="J55" i="20" s="1"/>
  <c r="A23" i="21"/>
  <c r="G18" i="21"/>
  <c r="G23" i="21" s="1"/>
  <c r="L18" i="21"/>
  <c r="L23" i="21" s="1"/>
  <c r="P18" i="21"/>
  <c r="P23" i="21" s="1"/>
  <c r="S18" i="21"/>
  <c r="W18" i="21"/>
  <c r="W23" i="21" s="1"/>
  <c r="F18" i="21"/>
  <c r="F23" i="21" s="1"/>
  <c r="H18" i="21"/>
  <c r="H23" i="21" s="1"/>
  <c r="M18" i="21"/>
  <c r="M23" i="21" s="1"/>
  <c r="Q18" i="21"/>
  <c r="Q23" i="21" s="1"/>
  <c r="T18" i="21"/>
  <c r="X18" i="21"/>
  <c r="X23" i="21" s="1"/>
  <c r="L20" i="21"/>
  <c r="C20" i="21"/>
  <c r="C24" i="21" s="1"/>
  <c r="H20" i="21"/>
  <c r="S20" i="21"/>
  <c r="X20" i="21"/>
  <c r="E48" i="21"/>
  <c r="E53" i="21" s="1"/>
  <c r="I48" i="21"/>
  <c r="I53" i="21" s="1"/>
  <c r="K48" i="21"/>
  <c r="K53" i="21" s="1"/>
  <c r="N48" i="21"/>
  <c r="N53" i="21" s="1"/>
  <c r="Q48" i="21"/>
  <c r="Q53" i="21" s="1"/>
  <c r="S48" i="21"/>
  <c r="S53" i="21" s="1"/>
  <c r="V48" i="21"/>
  <c r="V53" i="21" s="1"/>
  <c r="X50" i="21"/>
  <c r="M50" i="21"/>
  <c r="M51" i="21" s="1"/>
  <c r="M55" i="21" s="1"/>
  <c r="R50" i="21"/>
  <c r="R54" i="21" s="1"/>
  <c r="J18" i="21"/>
  <c r="R18" i="21"/>
  <c r="R23" i="21" s="1"/>
  <c r="E18" i="21"/>
  <c r="E23" i="21" s="1"/>
  <c r="K18" i="21"/>
  <c r="U18" i="21"/>
  <c r="S53" i="20"/>
  <c r="F50" i="21"/>
  <c r="F54" i="21" s="1"/>
  <c r="V53" i="20"/>
  <c r="M53" i="20"/>
  <c r="K53" i="20"/>
  <c r="U53" i="20"/>
  <c r="F48" i="21"/>
  <c r="F53" i="21" s="1"/>
  <c r="R51" i="20"/>
  <c r="R55" i="20" s="1"/>
  <c r="N53" i="20"/>
  <c r="Q53" i="20"/>
  <c r="E53" i="20"/>
  <c r="J54" i="20"/>
  <c r="Y72" i="24"/>
  <c r="Y73" i="24"/>
  <c r="Y24" i="24"/>
  <c r="C25" i="24"/>
  <c r="Y25" i="24" s="1"/>
  <c r="H54" i="21"/>
  <c r="X54" i="21"/>
  <c r="M24" i="21"/>
  <c r="T54" i="21"/>
  <c r="L21" i="21"/>
  <c r="L25" i="21" s="1"/>
  <c r="G24" i="21"/>
  <c r="Q54" i="21"/>
  <c r="H21" i="21"/>
  <c r="H25" i="21" s="1"/>
  <c r="W21" i="21"/>
  <c r="W25" i="21" s="1"/>
  <c r="H24" i="21"/>
  <c r="S24" i="21"/>
  <c r="R51" i="21"/>
  <c r="R55" i="21" s="1"/>
  <c r="N23" i="21"/>
  <c r="T23" i="21"/>
  <c r="V20" i="21"/>
  <c r="R20" i="21"/>
  <c r="N20" i="21"/>
  <c r="J20" i="21"/>
  <c r="F20" i="21"/>
  <c r="D20" i="21"/>
  <c r="I20" i="21"/>
  <c r="O20" i="21"/>
  <c r="T20" i="21"/>
  <c r="D50" i="21"/>
  <c r="I50" i="21"/>
  <c r="N50" i="21"/>
  <c r="Q21" i="21"/>
  <c r="Q25" i="21" s="1"/>
  <c r="L24" i="21"/>
  <c r="X24" i="21"/>
  <c r="M54" i="21"/>
  <c r="S23" i="21"/>
  <c r="O23" i="21"/>
  <c r="K23" i="21"/>
  <c r="C18" i="21"/>
  <c r="C23" i="21" s="1"/>
  <c r="J23" i="21"/>
  <c r="U23" i="21"/>
  <c r="E20" i="21"/>
  <c r="K20" i="21"/>
  <c r="U20" i="21"/>
  <c r="A54" i="21"/>
  <c r="W50" i="21"/>
  <c r="S50" i="21"/>
  <c r="O50" i="21"/>
  <c r="K50" i="21"/>
  <c r="G50" i="21"/>
  <c r="C50" i="21"/>
  <c r="E50" i="21"/>
  <c r="J50" i="21"/>
  <c r="P50" i="21"/>
  <c r="U50" i="21"/>
  <c r="D48" i="21"/>
  <c r="D53" i="21" s="1"/>
  <c r="H48" i="21"/>
  <c r="H53" i="21" s="1"/>
  <c r="L48" i="21"/>
  <c r="L53" i="21" s="1"/>
  <c r="P48" i="21"/>
  <c r="P53" i="21" s="1"/>
  <c r="T48" i="21"/>
  <c r="T53" i="21" s="1"/>
  <c r="X48" i="21"/>
  <c r="X53" i="21" s="1"/>
  <c r="M24" i="20"/>
  <c r="M21" i="20"/>
  <c r="M25" i="20" s="1"/>
  <c r="D54" i="20"/>
  <c r="L54" i="20"/>
  <c r="T54" i="20"/>
  <c r="H21" i="20"/>
  <c r="H25" i="20" s="1"/>
  <c r="S24" i="20"/>
  <c r="V20" i="20"/>
  <c r="R20" i="20"/>
  <c r="N20" i="20"/>
  <c r="J20" i="20"/>
  <c r="F20" i="20"/>
  <c r="D20" i="20"/>
  <c r="I20" i="20"/>
  <c r="T20" i="20"/>
  <c r="W18" i="20"/>
  <c r="W23" i="20" s="1"/>
  <c r="S18" i="20"/>
  <c r="S23" i="20" s="1"/>
  <c r="O18" i="20"/>
  <c r="O23" i="20" s="1"/>
  <c r="K18" i="20"/>
  <c r="K23" i="20" s="1"/>
  <c r="G18" i="20"/>
  <c r="G23" i="20" s="1"/>
  <c r="C18" i="20"/>
  <c r="C23" i="20" s="1"/>
  <c r="E18" i="20"/>
  <c r="E23" i="20" s="1"/>
  <c r="J18" i="20"/>
  <c r="J23" i="20" s="1"/>
  <c r="P18" i="20"/>
  <c r="P23" i="20" s="1"/>
  <c r="U18" i="20"/>
  <c r="U23" i="20" s="1"/>
  <c r="E20" i="20"/>
  <c r="K20" i="20"/>
  <c r="P20" i="20"/>
  <c r="U20" i="20"/>
  <c r="U50" i="20"/>
  <c r="U51" i="20" s="1"/>
  <c r="Q50" i="20"/>
  <c r="Q51" i="20" s="1"/>
  <c r="M50" i="20"/>
  <c r="M51" i="20" s="1"/>
  <c r="I50" i="20"/>
  <c r="I51" i="20" s="1"/>
  <c r="E51" i="20"/>
  <c r="A54" i="20"/>
  <c r="W50" i="20"/>
  <c r="S50" i="20"/>
  <c r="S51" i="20" s="1"/>
  <c r="O50" i="20"/>
  <c r="O51" i="20" s="1"/>
  <c r="K50" i="20"/>
  <c r="K51" i="20" s="1"/>
  <c r="G50" i="20"/>
  <c r="C50" i="20"/>
  <c r="F50" i="20"/>
  <c r="N50" i="20"/>
  <c r="N51" i="20" s="1"/>
  <c r="V50" i="20"/>
  <c r="V51" i="20" s="1"/>
  <c r="F18" i="20"/>
  <c r="F23" i="20" s="1"/>
  <c r="L18" i="20"/>
  <c r="L23" i="20" s="1"/>
  <c r="Q23" i="20"/>
  <c r="V18" i="20"/>
  <c r="V23" i="20" s="1"/>
  <c r="G20" i="20"/>
  <c r="L20" i="20"/>
  <c r="W20" i="20"/>
  <c r="A24" i="20"/>
  <c r="H50" i="20"/>
  <c r="P50" i="20"/>
  <c r="X50" i="20"/>
  <c r="X21" i="20"/>
  <c r="X25" i="20" s="1"/>
  <c r="H24" i="20"/>
  <c r="X24" i="20"/>
  <c r="O20" i="20"/>
  <c r="D48" i="20"/>
  <c r="D53" i="20" s="1"/>
  <c r="H48" i="20"/>
  <c r="L48" i="20"/>
  <c r="L53" i="20" s="1"/>
  <c r="P48" i="20"/>
  <c r="P53" i="20" s="1"/>
  <c r="T48" i="20"/>
  <c r="X48" i="20"/>
  <c r="G51" i="20" l="1"/>
  <c r="W51" i="20"/>
  <c r="W55" i="20" s="1"/>
  <c r="X21" i="21"/>
  <c r="X25" i="21" s="1"/>
  <c r="V51" i="21"/>
  <c r="V55" i="21" s="1"/>
  <c r="F51" i="20"/>
  <c r="X53" i="20"/>
  <c r="X51" i="20"/>
  <c r="T53" i="20"/>
  <c r="T51" i="20"/>
  <c r="T55" i="20" s="1"/>
  <c r="P51" i="20"/>
  <c r="P55" i="20" s="1"/>
  <c r="L51" i="20"/>
  <c r="L55" i="20" s="1"/>
  <c r="H53" i="20"/>
  <c r="H51" i="20"/>
  <c r="H55" i="20" s="1"/>
  <c r="D51" i="20"/>
  <c r="D55" i="20" s="1"/>
  <c r="T51" i="21"/>
  <c r="T55" i="21" s="1"/>
  <c r="F51" i="21"/>
  <c r="F55" i="21" s="1"/>
  <c r="G53" i="20"/>
  <c r="Y53" i="21"/>
  <c r="G21" i="21"/>
  <c r="G25" i="21" s="1"/>
  <c r="C21" i="21"/>
  <c r="C21" i="20"/>
  <c r="P54" i="21"/>
  <c r="P51" i="21"/>
  <c r="P55" i="21" s="1"/>
  <c r="G54" i="21"/>
  <c r="G51" i="21"/>
  <c r="G55" i="21" s="1"/>
  <c r="W54" i="21"/>
  <c r="W51" i="21"/>
  <c r="W55" i="21" s="1"/>
  <c r="K24" i="21"/>
  <c r="K21" i="21"/>
  <c r="K25" i="21" s="1"/>
  <c r="L51" i="21"/>
  <c r="L55" i="21" s="1"/>
  <c r="D54" i="21"/>
  <c r="D51" i="21"/>
  <c r="D55" i="21" s="1"/>
  <c r="I24" i="21"/>
  <c r="I21" i="21"/>
  <c r="I25" i="21" s="1"/>
  <c r="N24" i="21"/>
  <c r="N21" i="21"/>
  <c r="N25" i="21" s="1"/>
  <c r="J54" i="21"/>
  <c r="J51" i="21"/>
  <c r="J55" i="21" s="1"/>
  <c r="K54" i="21"/>
  <c r="K51" i="21"/>
  <c r="K55" i="21" s="1"/>
  <c r="E24" i="21"/>
  <c r="E21" i="21"/>
  <c r="E25" i="21" s="1"/>
  <c r="D21" i="21"/>
  <c r="D25" i="21" s="1"/>
  <c r="D24" i="21"/>
  <c r="R21" i="21"/>
  <c r="R25" i="21" s="1"/>
  <c r="R24" i="21"/>
  <c r="H51" i="21"/>
  <c r="H55" i="21" s="1"/>
  <c r="E51" i="21"/>
  <c r="E55" i="21" s="1"/>
  <c r="E54" i="21"/>
  <c r="O54" i="21"/>
  <c r="O51" i="21"/>
  <c r="O55" i="21" s="1"/>
  <c r="U24" i="21"/>
  <c r="U21" i="21"/>
  <c r="U25" i="21" s="1"/>
  <c r="Y23" i="21"/>
  <c r="C25" i="21"/>
  <c r="N54" i="21"/>
  <c r="N51" i="21"/>
  <c r="N55" i="21" s="1"/>
  <c r="T21" i="21"/>
  <c r="T25" i="21" s="1"/>
  <c r="T24" i="21"/>
  <c r="F24" i="21"/>
  <c r="F21" i="21"/>
  <c r="F25" i="21" s="1"/>
  <c r="V24" i="21"/>
  <c r="V21" i="21"/>
  <c r="V25" i="21" s="1"/>
  <c r="U51" i="21"/>
  <c r="U55" i="21" s="1"/>
  <c r="U54" i="21"/>
  <c r="C51" i="21"/>
  <c r="C54" i="21"/>
  <c r="S51" i="21"/>
  <c r="S55" i="21" s="1"/>
  <c r="S54" i="21"/>
  <c r="P21" i="21"/>
  <c r="P25" i="21" s="1"/>
  <c r="P24" i="21"/>
  <c r="I51" i="21"/>
  <c r="I55" i="21" s="1"/>
  <c r="I54" i="21"/>
  <c r="O21" i="21"/>
  <c r="O25" i="21" s="1"/>
  <c r="O24" i="21"/>
  <c r="J21" i="21"/>
  <c r="J25" i="21" s="1"/>
  <c r="J24" i="21"/>
  <c r="S21" i="21"/>
  <c r="S25" i="21" s="1"/>
  <c r="X51" i="21"/>
  <c r="X55" i="21" s="1"/>
  <c r="O21" i="20"/>
  <c r="O25" i="20" s="1"/>
  <c r="O24" i="20"/>
  <c r="H54" i="20"/>
  <c r="L21" i="20"/>
  <c r="L25" i="20" s="1"/>
  <c r="L24" i="20"/>
  <c r="F54" i="20"/>
  <c r="F55" i="20"/>
  <c r="E55" i="20"/>
  <c r="E54" i="20"/>
  <c r="X54" i="20"/>
  <c r="X55" i="20"/>
  <c r="W21" i="20"/>
  <c r="W25" i="20" s="1"/>
  <c r="W24" i="20"/>
  <c r="V54" i="20"/>
  <c r="V55" i="20"/>
  <c r="G55" i="20"/>
  <c r="G54" i="20"/>
  <c r="W54" i="20"/>
  <c r="M55" i="20"/>
  <c r="M54" i="20"/>
  <c r="P21" i="20"/>
  <c r="P25" i="20" s="1"/>
  <c r="P24" i="20"/>
  <c r="F21" i="20"/>
  <c r="F25" i="20" s="1"/>
  <c r="F24" i="20"/>
  <c r="V21" i="20"/>
  <c r="V25" i="20" s="1"/>
  <c r="V24" i="20"/>
  <c r="P54" i="20"/>
  <c r="Q24" i="20"/>
  <c r="Q21" i="20"/>
  <c r="Q25" i="20" s="1"/>
  <c r="N54" i="20"/>
  <c r="N55" i="20"/>
  <c r="K55" i="20"/>
  <c r="K54" i="20"/>
  <c r="Q55" i="20"/>
  <c r="Q54" i="20"/>
  <c r="K21" i="20"/>
  <c r="K25" i="20" s="1"/>
  <c r="K24" i="20"/>
  <c r="T21" i="20"/>
  <c r="T25" i="20" s="1"/>
  <c r="T24" i="20"/>
  <c r="J21" i="20"/>
  <c r="J25" i="20" s="1"/>
  <c r="J24" i="20"/>
  <c r="O55" i="20"/>
  <c r="O54" i="20"/>
  <c r="U55" i="20"/>
  <c r="U54" i="20"/>
  <c r="E24" i="20"/>
  <c r="E21" i="20"/>
  <c r="E25" i="20" s="1"/>
  <c r="I24" i="20"/>
  <c r="I21" i="20"/>
  <c r="I25" i="20" s="1"/>
  <c r="N21" i="20"/>
  <c r="N25" i="20" s="1"/>
  <c r="N24" i="20"/>
  <c r="G24" i="20"/>
  <c r="G21" i="20"/>
  <c r="G25" i="20" s="1"/>
  <c r="C51" i="20"/>
  <c r="C54" i="20"/>
  <c r="S55" i="20"/>
  <c r="S54" i="20"/>
  <c r="I55" i="20"/>
  <c r="I54" i="20"/>
  <c r="U24" i="20"/>
  <c r="U21" i="20"/>
  <c r="U25" i="20" s="1"/>
  <c r="Y23" i="20"/>
  <c r="C25" i="20"/>
  <c r="D21" i="20"/>
  <c r="D25" i="20" s="1"/>
  <c r="D24" i="20"/>
  <c r="R24" i="20"/>
  <c r="R21" i="20"/>
  <c r="R25" i="20" s="1"/>
  <c r="S21" i="20"/>
  <c r="S25" i="20" s="1"/>
  <c r="A49" i="17"/>
  <c r="O48" i="17"/>
  <c r="C48" i="17"/>
  <c r="A47" i="17"/>
  <c r="G48" i="17" s="1"/>
  <c r="C19" i="17"/>
  <c r="A19" i="17"/>
  <c r="M20" i="17" s="1"/>
  <c r="C17" i="17"/>
  <c r="A17" i="17"/>
  <c r="P18" i="17" s="1"/>
  <c r="Q20" i="17" l="1"/>
  <c r="Q24" i="17" s="1"/>
  <c r="V20" i="17"/>
  <c r="J20" i="17"/>
  <c r="J21" i="17" s="1"/>
  <c r="J25" i="17" s="1"/>
  <c r="J18" i="17"/>
  <c r="J23" i="17" s="1"/>
  <c r="W18" i="17"/>
  <c r="W23" i="17" s="1"/>
  <c r="U50" i="17"/>
  <c r="U54" i="17" s="1"/>
  <c r="Q50" i="17"/>
  <c r="J50" i="17"/>
  <c r="O50" i="17"/>
  <c r="F50" i="17"/>
  <c r="N50" i="17"/>
  <c r="V50" i="17"/>
  <c r="A54" i="17"/>
  <c r="F18" i="17"/>
  <c r="F23" i="17" s="1"/>
  <c r="N18" i="17"/>
  <c r="N23" i="17" s="1"/>
  <c r="S18" i="17"/>
  <c r="C18" i="17"/>
  <c r="C23" i="17" s="1"/>
  <c r="G18" i="17"/>
  <c r="G23" i="17" s="1"/>
  <c r="K18" i="17"/>
  <c r="O18" i="17"/>
  <c r="O23" i="17" s="1"/>
  <c r="R18" i="17"/>
  <c r="V18" i="17"/>
  <c r="V21" i="17" s="1"/>
  <c r="V25" i="17" s="1"/>
  <c r="X20" i="17"/>
  <c r="P20" i="17"/>
  <c r="P21" i="17" s="1"/>
  <c r="E20" i="17"/>
  <c r="I20" i="17"/>
  <c r="N20" i="17"/>
  <c r="N21" i="17" s="1"/>
  <c r="U20" i="17"/>
  <c r="U24" i="17" s="1"/>
  <c r="R20" i="17"/>
  <c r="V48" i="17"/>
  <c r="V53" i="17" s="1"/>
  <c r="Q48" i="17"/>
  <c r="Q51" i="17" s="1"/>
  <c r="S48" i="17"/>
  <c r="S51" i="17" s="1"/>
  <c r="S55" i="17" s="1"/>
  <c r="K48" i="17"/>
  <c r="W48" i="17"/>
  <c r="W53" i="17" s="1"/>
  <c r="C50" i="17"/>
  <c r="C51" i="17" s="1"/>
  <c r="K50" i="17"/>
  <c r="K51" i="17" s="1"/>
  <c r="K55" i="17" s="1"/>
  <c r="R50" i="17"/>
  <c r="G50" i="17"/>
  <c r="G54" i="17" s="1"/>
  <c r="S50" i="17"/>
  <c r="W50" i="17"/>
  <c r="W54" i="17" s="1"/>
  <c r="W51" i="17"/>
  <c r="Y53" i="20"/>
  <c r="C53" i="17"/>
  <c r="G53" i="17"/>
  <c r="G51" i="17"/>
  <c r="G55" i="17" s="1"/>
  <c r="M24" i="17"/>
  <c r="O53" i="17"/>
  <c r="O51" i="17"/>
  <c r="O55" i="17" s="1"/>
  <c r="E24" i="17"/>
  <c r="K23" i="17"/>
  <c r="R23" i="17"/>
  <c r="R21" i="17"/>
  <c r="V23" i="17"/>
  <c r="S23" i="17"/>
  <c r="S53" i="17"/>
  <c r="K53" i="17"/>
  <c r="Y24" i="20"/>
  <c r="Y54" i="21"/>
  <c r="C55" i="21"/>
  <c r="Y55" i="21" s="1"/>
  <c r="Y24" i="21"/>
  <c r="Y25" i="21"/>
  <c r="Y25" i="20"/>
  <c r="Y54" i="20"/>
  <c r="C55" i="20"/>
  <c r="Y55" i="20" s="1"/>
  <c r="J54" i="17"/>
  <c r="R54" i="17"/>
  <c r="U18" i="17"/>
  <c r="J24" i="17"/>
  <c r="R25" i="17"/>
  <c r="R24" i="17"/>
  <c r="X24" i="17"/>
  <c r="F54" i="17"/>
  <c r="N54" i="17"/>
  <c r="V54" i="17"/>
  <c r="F24" i="17"/>
  <c r="N25" i="17"/>
  <c r="N24" i="17"/>
  <c r="V24" i="17"/>
  <c r="I24" i="17"/>
  <c r="W55" i="17"/>
  <c r="H48" i="17"/>
  <c r="P48" i="17"/>
  <c r="X48" i="17"/>
  <c r="X53" i="17" s="1"/>
  <c r="A53" i="17"/>
  <c r="D18" i="17"/>
  <c r="H18" i="17"/>
  <c r="L18" i="17"/>
  <c r="P23" i="17"/>
  <c r="T18" i="17"/>
  <c r="X18" i="17"/>
  <c r="X23" i="17" s="1"/>
  <c r="C20" i="17"/>
  <c r="G20" i="17"/>
  <c r="G21" i="17" s="1"/>
  <c r="K20" i="17"/>
  <c r="K21" i="17" s="1"/>
  <c r="O20" i="17"/>
  <c r="O21" i="17" s="1"/>
  <c r="S20" i="17"/>
  <c r="W20" i="17"/>
  <c r="W21" i="17" s="1"/>
  <c r="A23" i="17"/>
  <c r="A24" i="17"/>
  <c r="E48" i="17"/>
  <c r="I48" i="17"/>
  <c r="M48" i="17"/>
  <c r="Q53" i="17"/>
  <c r="U48" i="17"/>
  <c r="D50" i="17"/>
  <c r="H50" i="17"/>
  <c r="L50" i="17"/>
  <c r="P50" i="17"/>
  <c r="T50" i="17"/>
  <c r="X50" i="17"/>
  <c r="X51" i="17" s="1"/>
  <c r="C54" i="17"/>
  <c r="K54" i="17"/>
  <c r="O54" i="17"/>
  <c r="S54" i="17"/>
  <c r="D48" i="17"/>
  <c r="L48" i="17"/>
  <c r="T48" i="17"/>
  <c r="T53" i="17" s="1"/>
  <c r="E18" i="17"/>
  <c r="E23" i="17" s="1"/>
  <c r="I18" i="17"/>
  <c r="M18" i="17"/>
  <c r="M23" i="17" s="1"/>
  <c r="Q18" i="17"/>
  <c r="D20" i="17"/>
  <c r="H20" i="17"/>
  <c r="L20" i="17"/>
  <c r="T20" i="17"/>
  <c r="F48" i="17"/>
  <c r="F53" i="17" s="1"/>
  <c r="J48" i="17"/>
  <c r="N48" i="17"/>
  <c r="R48" i="17"/>
  <c r="E50" i="17"/>
  <c r="I50" i="17"/>
  <c r="M50" i="17"/>
  <c r="S21" i="17" l="1"/>
  <c r="F21" i="17"/>
  <c r="F25" i="17" s="1"/>
  <c r="V51" i="17"/>
  <c r="V55" i="17" s="1"/>
  <c r="E21" i="17"/>
  <c r="E25" i="17" s="1"/>
  <c r="M21" i="17"/>
  <c r="X21" i="17"/>
  <c r="F51" i="17"/>
  <c r="F55" i="17" s="1"/>
  <c r="T51" i="17"/>
  <c r="T55" i="17" s="1"/>
  <c r="U53" i="17"/>
  <c r="U51" i="17"/>
  <c r="J53" i="17"/>
  <c r="J51" i="17"/>
  <c r="J55" i="17" s="1"/>
  <c r="C55" i="17"/>
  <c r="H23" i="17"/>
  <c r="H21" i="17"/>
  <c r="I23" i="17"/>
  <c r="I21" i="17"/>
  <c r="M53" i="17"/>
  <c r="M51" i="17"/>
  <c r="M55" i="17" s="1"/>
  <c r="R53" i="17"/>
  <c r="R51" i="17"/>
  <c r="R55" i="17" s="1"/>
  <c r="N53" i="17"/>
  <c r="N51" i="17"/>
  <c r="N55" i="17" s="1"/>
  <c r="P53" i="17"/>
  <c r="P51" i="17"/>
  <c r="E53" i="17"/>
  <c r="E51" i="17"/>
  <c r="D53" i="17"/>
  <c r="D51" i="17"/>
  <c r="H53" i="17"/>
  <c r="H51" i="17"/>
  <c r="H55" i="17" s="1"/>
  <c r="L23" i="17"/>
  <c r="L21" i="17"/>
  <c r="L25" i="17" s="1"/>
  <c r="D23" i="17"/>
  <c r="D21" i="17"/>
  <c r="D25" i="17" s="1"/>
  <c r="U23" i="17"/>
  <c r="U21" i="17"/>
  <c r="U25" i="17" s="1"/>
  <c r="Q23" i="17"/>
  <c r="Q21" i="17"/>
  <c r="Q25" i="17" s="1"/>
  <c r="T23" i="17"/>
  <c r="T21" i="17"/>
  <c r="T25" i="17" s="1"/>
  <c r="L53" i="17"/>
  <c r="L51" i="17"/>
  <c r="L55" i="17" s="1"/>
  <c r="I53" i="17"/>
  <c r="I51" i="17"/>
  <c r="I55" i="17" s="1"/>
  <c r="M25" i="17"/>
  <c r="E55" i="17"/>
  <c r="E54" i="17"/>
  <c r="H25" i="17"/>
  <c r="H24" i="17"/>
  <c r="T54" i="17"/>
  <c r="D54" i="17"/>
  <c r="D55" i="17"/>
  <c r="W24" i="17"/>
  <c r="W25" i="17"/>
  <c r="G24" i="17"/>
  <c r="G25" i="17"/>
  <c r="Q55" i="17"/>
  <c r="Q54" i="17"/>
  <c r="T24" i="17"/>
  <c r="D24" i="17"/>
  <c r="P54" i="17"/>
  <c r="P55" i="17"/>
  <c r="S24" i="17"/>
  <c r="S25" i="17"/>
  <c r="C24" i="17"/>
  <c r="C21" i="17"/>
  <c r="U55" i="17"/>
  <c r="M54" i="17"/>
  <c r="P25" i="17"/>
  <c r="P24" i="17"/>
  <c r="L54" i="17"/>
  <c r="O24" i="17"/>
  <c r="O25" i="17"/>
  <c r="I25" i="17"/>
  <c r="I54" i="17"/>
  <c r="L24" i="17"/>
  <c r="X54" i="17"/>
  <c r="X55" i="17"/>
  <c r="H54" i="17"/>
  <c r="K24" i="17"/>
  <c r="K25" i="17"/>
  <c r="X25" i="17"/>
  <c r="Y23" i="17" l="1"/>
  <c r="Y53" i="17"/>
  <c r="Y55" i="17"/>
  <c r="Y54" i="17"/>
  <c r="Y24" i="17"/>
  <c r="C25" i="17"/>
  <c r="Y25" i="17" s="1"/>
</calcChain>
</file>

<file path=xl/sharedStrings.xml><?xml version="1.0" encoding="utf-8"?>
<sst xmlns="http://schemas.openxmlformats.org/spreadsheetml/2006/main" count="372" uniqueCount="94">
  <si>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</si>
  <si>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</si>
  <si>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</si>
  <si>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</si>
  <si>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</si>
  <si>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</si>
  <si>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</si>
  <si>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</si>
  <si>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</si>
  <si>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</si>
  <si>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</si>
  <si>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</si>
  <si>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</si>
  <si>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</si>
  <si>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</si>
  <si>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միրգ</t>
  </si>
  <si>
    <t>կոմպոտ</t>
  </si>
  <si>
    <t>պանիր հաց</t>
  </si>
  <si>
    <t>աղցան</t>
  </si>
  <si>
    <t>հաց</t>
  </si>
  <si>
    <t>մածուն</t>
  </si>
  <si>
    <t>ձեթ</t>
  </si>
  <si>
    <t>պանիր</t>
  </si>
  <si>
    <t>շաքարավազ</t>
  </si>
  <si>
    <t>կաթնաշոր</t>
  </si>
  <si>
    <t>թթվասեր</t>
  </si>
  <si>
    <t>միս</t>
  </si>
  <si>
    <t>գազար</t>
  </si>
  <si>
    <t>կարտոֆիլ</t>
  </si>
  <si>
    <t>սոխ</t>
  </si>
  <si>
    <t>կ.պղպեղ</t>
  </si>
  <si>
    <t>ձու1/10</t>
  </si>
  <si>
    <t>ալյուր</t>
  </si>
  <si>
    <t>աղ</t>
  </si>
  <si>
    <t>լոլիկ</t>
  </si>
  <si>
    <t>վարունգ</t>
  </si>
  <si>
    <t>սալոր</t>
  </si>
  <si>
    <t>բրնձով շիլա</t>
  </si>
  <si>
    <t>բիսկվիթ1/10</t>
  </si>
  <si>
    <t>կարագ</t>
  </si>
  <si>
    <t>վերմիշել</t>
  </si>
  <si>
    <t>կաղամբ</t>
  </si>
  <si>
    <t>ձու</t>
  </si>
  <si>
    <t>կանաչի</t>
  </si>
  <si>
    <t>խնձոր</t>
  </si>
  <si>
    <t>մսով բորշչ</t>
  </si>
  <si>
    <t xml:space="preserve">հաց </t>
  </si>
  <si>
    <t>բազուկ</t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</si>
  <si>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</si>
  <si>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</si>
  <si>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</si>
  <si>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</si>
  <si>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</si>
  <si>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</si>
  <si>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</si>
  <si>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</si>
  <si>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t>կ.բրինձ</t>
  </si>
  <si>
    <t>հալվա</t>
  </si>
  <si>
    <t>մսով վերմիշ.ապ.</t>
  </si>
  <si>
    <t>հալվա հաց</t>
  </si>
  <si>
    <t>թխ.Զեբր1/10</t>
  </si>
  <si>
    <t>տ.կարտոֆիլ</t>
  </si>
  <si>
    <t>հավի  կրծքամիս</t>
  </si>
  <si>
    <t>հնդկաձավար</t>
  </si>
  <si>
    <t xml:space="preserve"> </t>
  </si>
  <si>
    <t>կարտոֆիլի  պյուր.</t>
  </si>
  <si>
    <t xml:space="preserve">կ.պղպեղ                </t>
  </si>
  <si>
    <t xml:space="preserve">    </t>
  </si>
  <si>
    <t xml:space="preserve">   </t>
  </si>
  <si>
    <t>հավի.կրծքամ.խճ.</t>
  </si>
  <si>
    <t>հնդկաձավ.փլ.</t>
  </si>
  <si>
    <t>թխ.Ձեբր1/10</t>
  </si>
  <si>
    <t>հավի կրծքամիս</t>
  </si>
  <si>
    <t>վարունգ  լոլիկ</t>
  </si>
  <si>
    <t>ձվածեղ</t>
  </si>
  <si>
    <t>կաթնաշ.թթվաս.</t>
  </si>
  <si>
    <t>հավով բրնձով ապուր</t>
  </si>
  <si>
    <t>կ  .բրինձ</t>
  </si>
  <si>
    <t>դեղձ</t>
  </si>
  <si>
    <t>ձմերուկ</t>
  </si>
  <si>
    <t>երկարօրյա</t>
  </si>
  <si>
    <t>կաթ.թթվասեր</t>
  </si>
  <si>
    <t>խաղող</t>
  </si>
  <si>
    <t>մսով հնդկաձ.</t>
  </si>
  <si>
    <t>փլավ</t>
  </si>
  <si>
    <t>կարտոֆիլի պյուրե</t>
  </si>
  <si>
    <t>ոսպով բրնձով</t>
  </si>
  <si>
    <t>ոսպ</t>
  </si>
  <si>
    <t>բրինձ</t>
  </si>
  <si>
    <t>պանիր. Հաց</t>
  </si>
  <si>
    <t>կարտոֆիլի պյուր.</t>
  </si>
  <si>
    <t>լոլիկով ձվածեղ</t>
  </si>
  <si>
    <t>ձու1/3</t>
  </si>
  <si>
    <t>հոն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</si>
</sst>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b/>
      <i/>
      <sz val="8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14" fontId="2" fillId="0" borderId="1" xfId="0" applyNumberFormat="1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left" vertical="center" textRotation="90" wrapText="1"/>
      <protection locked="0"/>
    </xf>
    <xf numFmtId="0" fontId="1" fillId="2" borderId="8" xfId="0" applyFont="1" applyFill="1" applyBorder="1" applyAlignment="1" applyProtection="1">
      <alignment horizontal="left" vertical="center" textRotation="90" wrapText="1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2" borderId="16" xfId="0" applyFont="1" applyFill="1" applyBorder="1" applyAlignment="1" applyProtection="1">
      <alignment horizontal="center" vertical="center" textRotation="90"/>
      <protection locked="0"/>
    </xf>
    <xf numFmtId="0" fontId="1" fillId="2" borderId="1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1" fillId="0" borderId="19" xfId="0" applyFont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1" fillId="0" borderId="23" xfId="0" applyFont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24" xfId="0" applyFont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1" fillId="3" borderId="2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0" fontId="3" fillId="0" borderId="26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16" fontId="1" fillId="0" borderId="11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13" xfId="0" applyFont="1" applyBorder="1" applyAlignment="1" applyProtection="1">
      <alignment horizontal="center" vertical="center" textRotation="90" wrapText="1"/>
      <protection locked="0"/>
    </xf>
    <xf numFmtId="0" fontId="1" fillId="0" borderId="15" xfId="0" applyFont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Alignment="1" applyProtection="1">
      <alignment horizontal="center" vertical="center" textRotation="90" wrapText="1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workbookViewId="0">
      <selection activeCell="H40" sqref="H40"/>
    </sheetView>
  </sheetViews>
  <sheetFormatPr defaultRowHeight="10.5" x14ac:dyDescent="0.15"/>
  <cols>
    <col min="1" max="1" width="3.140625" style="1" customWidth="1"/>
    <col min="2" max="2" width="12" style="1" customWidth="1"/>
    <col min="3" max="24" width="5.28515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4" t="s">
        <v>0</v>
      </c>
      <c r="C1" s="64"/>
      <c r="D1" s="64"/>
      <c r="E1" s="64"/>
      <c r="F1" s="64"/>
      <c r="G1" s="64"/>
      <c r="H1" s="64"/>
      <c r="I1" s="64"/>
      <c r="J1" s="64"/>
      <c r="L1" s="2"/>
      <c r="M1" s="65" t="s">
        <v>1</v>
      </c>
      <c r="N1" s="65"/>
      <c r="O1" s="65"/>
      <c r="P1" s="65"/>
      <c r="Q1" s="65"/>
      <c r="R1" s="65" t="s">
        <v>2</v>
      </c>
      <c r="S1" s="65"/>
      <c r="T1" s="65"/>
      <c r="U1" s="65"/>
      <c r="V1" s="6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6">
        <v>42997</v>
      </c>
      <c r="Q2" s="66"/>
      <c r="R2" s="66"/>
      <c r="S2" s="66"/>
      <c r="T2" s="5"/>
      <c r="U2" s="6"/>
      <c r="V2" s="5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7"/>
      <c r="X3" s="7"/>
      <c r="Y3" s="8"/>
    </row>
    <row r="4" spans="1:25" ht="67.5" thickBot="1" x14ac:dyDescent="0.2">
      <c r="A4" s="69"/>
      <c r="B4" s="70"/>
      <c r="C4" s="9" t="s">
        <v>19</v>
      </c>
      <c r="D4" s="10" t="s">
        <v>21</v>
      </c>
      <c r="E4" s="11" t="s">
        <v>22</v>
      </c>
      <c r="F4" s="11" t="s">
        <v>31</v>
      </c>
      <c r="G4" s="11" t="s">
        <v>23</v>
      </c>
      <c r="H4" s="11" t="s">
        <v>72</v>
      </c>
      <c r="I4" s="12" t="s">
        <v>35</v>
      </c>
      <c r="J4" s="11" t="s">
        <v>63</v>
      </c>
      <c r="K4" s="11" t="s">
        <v>32</v>
      </c>
      <c r="L4" s="11" t="s">
        <v>27</v>
      </c>
      <c r="M4" s="11" t="s">
        <v>20</v>
      </c>
      <c r="N4" s="12" t="s">
        <v>24</v>
      </c>
      <c r="O4" s="11" t="s">
        <v>25</v>
      </c>
      <c r="P4" s="11" t="s">
        <v>78</v>
      </c>
      <c r="Q4" s="11" t="s">
        <v>43</v>
      </c>
      <c r="R4" s="11" t="s">
        <v>33</v>
      </c>
      <c r="S4" s="11" t="s">
        <v>44</v>
      </c>
      <c r="T4" s="11" t="s">
        <v>29</v>
      </c>
      <c r="U4" s="12"/>
      <c r="V4" s="13"/>
      <c r="W4" s="10"/>
      <c r="X4" s="10"/>
      <c r="Y4" s="8"/>
    </row>
    <row r="5" spans="1:25" ht="11.25" customHeight="1" x14ac:dyDescent="0.15">
      <c r="A5" s="74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>
        <v>80</v>
      </c>
      <c r="Q5" s="15"/>
      <c r="R5" s="15"/>
      <c r="S5" s="15">
        <v>60</v>
      </c>
      <c r="T5" s="15"/>
      <c r="U5" s="15"/>
      <c r="V5" s="16"/>
      <c r="W5" s="16"/>
      <c r="X5" s="16"/>
      <c r="Y5" s="8"/>
    </row>
    <row r="6" spans="1:25" x14ac:dyDescent="0.15">
      <c r="A6" s="75"/>
      <c r="B6" s="17" t="s">
        <v>81</v>
      </c>
      <c r="C6" s="18"/>
      <c r="D6" s="18"/>
      <c r="E6" s="18"/>
      <c r="F6" s="18"/>
      <c r="G6" s="18">
        <v>5</v>
      </c>
      <c r="H6" s="18"/>
      <c r="I6" s="18"/>
      <c r="J6" s="18"/>
      <c r="K6" s="18"/>
      <c r="L6" s="18"/>
      <c r="M6" s="18"/>
      <c r="N6" s="18">
        <v>35</v>
      </c>
      <c r="O6" s="18">
        <v>35</v>
      </c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75"/>
      <c r="B7" s="17" t="s">
        <v>22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6"/>
      <c r="B8" s="20" t="s">
        <v>19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4" t="s">
        <v>6</v>
      </c>
      <c r="B9" s="14" t="s">
        <v>69</v>
      </c>
      <c r="C9" s="15"/>
      <c r="D9" s="15">
        <v>7</v>
      </c>
      <c r="E9" s="15"/>
      <c r="F9" s="15"/>
      <c r="G9" s="15"/>
      <c r="H9" s="15">
        <v>90</v>
      </c>
      <c r="I9" s="15"/>
      <c r="J9" s="15"/>
      <c r="K9" s="15"/>
      <c r="L9" s="15">
        <v>15</v>
      </c>
      <c r="M9" s="15"/>
      <c r="N9" s="15"/>
      <c r="O9" s="15"/>
      <c r="P9" s="15"/>
      <c r="Q9" s="15"/>
      <c r="R9" s="15"/>
      <c r="S9" s="15"/>
      <c r="T9" s="15">
        <v>5</v>
      </c>
      <c r="U9" s="15"/>
      <c r="V9" s="16"/>
      <c r="W9" s="16"/>
      <c r="X9" s="16"/>
      <c r="Y9" s="8"/>
    </row>
    <row r="10" spans="1:25" x14ac:dyDescent="0.15">
      <c r="A10" s="75"/>
      <c r="B10" s="23" t="s">
        <v>35</v>
      </c>
      <c r="C10" s="18"/>
      <c r="D10" s="18"/>
      <c r="E10" s="18"/>
      <c r="F10" s="18"/>
      <c r="G10" s="18"/>
      <c r="H10" s="18"/>
      <c r="I10" s="18">
        <v>70</v>
      </c>
      <c r="J10" s="18"/>
      <c r="K10" s="18"/>
      <c r="L10" s="18"/>
      <c r="M10" s="18"/>
      <c r="N10" s="18"/>
      <c r="O10" s="18"/>
      <c r="P10" s="18"/>
      <c r="Q10" s="18"/>
      <c r="R10" s="18">
        <v>5</v>
      </c>
      <c r="S10" s="18"/>
      <c r="T10" s="18"/>
      <c r="U10" s="18"/>
      <c r="V10" s="19"/>
      <c r="W10" s="19"/>
      <c r="X10" s="19"/>
      <c r="Y10" s="8"/>
    </row>
    <row r="11" spans="1:25" x14ac:dyDescent="0.15">
      <c r="A11" s="75"/>
      <c r="B11" s="23" t="s">
        <v>70</v>
      </c>
      <c r="C11" s="18"/>
      <c r="D11" s="18">
        <v>15</v>
      </c>
      <c r="E11" s="18"/>
      <c r="F11" s="18"/>
      <c r="G11" s="18"/>
      <c r="H11" s="18"/>
      <c r="I11" s="18"/>
      <c r="J11" s="18">
        <v>50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6"/>
      <c r="B12" s="20" t="s">
        <v>19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74" t="s">
        <v>7</v>
      </c>
      <c r="B13" s="14" t="s">
        <v>16</v>
      </c>
      <c r="C13" s="15"/>
      <c r="D13" s="15"/>
      <c r="E13" s="15"/>
      <c r="F13" s="15"/>
      <c r="G13" s="15">
        <v>25</v>
      </c>
      <c r="H13" s="15"/>
      <c r="I13" s="15"/>
      <c r="J13" s="15"/>
      <c r="K13" s="15"/>
      <c r="L13" s="15"/>
      <c r="M13" s="15"/>
      <c r="N13" s="15"/>
      <c r="O13" s="15"/>
      <c r="P13" s="15">
        <v>25</v>
      </c>
      <c r="Q13" s="15"/>
      <c r="R13" s="15"/>
      <c r="S13" s="15">
        <v>20</v>
      </c>
      <c r="T13" s="15"/>
      <c r="U13" s="15"/>
      <c r="V13" s="16"/>
      <c r="W13" s="16"/>
      <c r="X13" s="16"/>
      <c r="Y13" s="8"/>
    </row>
    <row r="14" spans="1:25" x14ac:dyDescent="0.15">
      <c r="A14" s="75"/>
      <c r="B14" s="17" t="s">
        <v>71</v>
      </c>
      <c r="C14" s="18"/>
      <c r="D14" s="18">
        <v>5</v>
      </c>
      <c r="E14" s="18"/>
      <c r="F14" s="18">
        <f>1/10</f>
        <v>0.1</v>
      </c>
      <c r="G14" s="18">
        <v>18</v>
      </c>
      <c r="H14" s="18"/>
      <c r="I14" s="18"/>
      <c r="J14" s="18"/>
      <c r="K14" s="18">
        <v>28</v>
      </c>
      <c r="L14" s="18"/>
      <c r="M14" s="18">
        <v>25</v>
      </c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75"/>
      <c r="B15" s="17" t="s">
        <v>22</v>
      </c>
      <c r="C15" s="18"/>
      <c r="D15" s="18"/>
      <c r="E15" s="18">
        <v>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7"/>
      <c r="B16" s="20" t="s">
        <v>19</v>
      </c>
      <c r="C16" s="21">
        <v>40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22</v>
      </c>
      <c r="E17" s="26">
        <f t="shared" si="0"/>
        <v>7</v>
      </c>
      <c r="F17" s="26">
        <f t="shared" si="0"/>
        <v>0</v>
      </c>
      <c r="G17" s="26">
        <f t="shared" si="0"/>
        <v>5</v>
      </c>
      <c r="H17" s="26">
        <f t="shared" si="0"/>
        <v>90</v>
      </c>
      <c r="I17" s="26">
        <f t="shared" si="0"/>
        <v>70</v>
      </c>
      <c r="J17" s="26">
        <f t="shared" si="0"/>
        <v>50</v>
      </c>
      <c r="K17" s="26">
        <f t="shared" si="0"/>
        <v>0</v>
      </c>
      <c r="L17" s="26">
        <f t="shared" si="0"/>
        <v>15</v>
      </c>
      <c r="M17" s="26">
        <f t="shared" si="0"/>
        <v>0</v>
      </c>
      <c r="N17" s="26">
        <f t="shared" si="0"/>
        <v>35</v>
      </c>
      <c r="O17" s="26">
        <f t="shared" si="0"/>
        <v>35</v>
      </c>
      <c r="P17" s="26">
        <f t="shared" si="0"/>
        <v>80</v>
      </c>
      <c r="Q17" s="26">
        <f t="shared" si="0"/>
        <v>0</v>
      </c>
      <c r="R17" s="26">
        <f t="shared" si="0"/>
        <v>5</v>
      </c>
      <c r="S17" s="26">
        <f t="shared" si="0"/>
        <v>60</v>
      </c>
      <c r="T17" s="26">
        <f t="shared" si="0"/>
        <v>5</v>
      </c>
      <c r="U17" s="26">
        <f t="shared" si="0"/>
        <v>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2.1999999999999999E-2</v>
      </c>
      <c r="E18" s="29">
        <f>+(A17*E17)/1000</f>
        <v>7.0000000000000001E-3</v>
      </c>
      <c r="F18" s="29">
        <f>+(A17*F17)/1000</f>
        <v>0</v>
      </c>
      <c r="G18" s="29">
        <f>+(A17*G17)/1000</f>
        <v>5.0000000000000001E-3</v>
      </c>
      <c r="H18" s="29">
        <f>+(A17*H17)/1000</f>
        <v>0.09</v>
      </c>
      <c r="I18" s="29">
        <f>+(A17*I17)/1000</f>
        <v>7.0000000000000007E-2</v>
      </c>
      <c r="J18" s="29">
        <f>+(A17*J17)/1000</f>
        <v>0.05</v>
      </c>
      <c r="K18" s="29">
        <f>+(A17*K17)/1000</f>
        <v>0</v>
      </c>
      <c r="L18" s="29">
        <f>+(A17*L17)/1000</f>
        <v>1.4999999999999999E-2</v>
      </c>
      <c r="M18" s="29">
        <f>+(A17*M17)/1000</f>
        <v>0</v>
      </c>
      <c r="N18" s="29">
        <f>+(A17*N17)/1000</f>
        <v>3.5000000000000003E-2</v>
      </c>
      <c r="O18" s="29">
        <f>+(A17*O17)/1000</f>
        <v>3.5000000000000003E-2</v>
      </c>
      <c r="P18" s="29">
        <f>+(A17*P17)/1000</f>
        <v>0.08</v>
      </c>
      <c r="Q18" s="29">
        <f>+(A17*Q17)/1000</f>
        <v>0</v>
      </c>
      <c r="R18" s="29">
        <f>+(A17*R17)/1000</f>
        <v>5.0000000000000001E-3</v>
      </c>
      <c r="S18" s="29">
        <f>+(A17*S17)/1000</f>
        <v>0.06</v>
      </c>
      <c r="T18" s="29">
        <f>+(A17*T17)/1000</f>
        <v>5.0000000000000001E-3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5</v>
      </c>
      <c r="E19" s="30">
        <f t="shared" si="1"/>
        <v>7</v>
      </c>
      <c r="F19" s="30">
        <f t="shared" si="1"/>
        <v>0.1</v>
      </c>
      <c r="G19" s="30">
        <f t="shared" si="1"/>
        <v>43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28</v>
      </c>
      <c r="L19" s="30">
        <f t="shared" si="1"/>
        <v>0</v>
      </c>
      <c r="M19" s="30">
        <f t="shared" si="1"/>
        <v>25</v>
      </c>
      <c r="N19" s="30">
        <f t="shared" si="1"/>
        <v>0</v>
      </c>
      <c r="O19" s="30">
        <f t="shared" si="1"/>
        <v>0</v>
      </c>
      <c r="P19" s="30">
        <f t="shared" si="1"/>
        <v>25</v>
      </c>
      <c r="Q19" s="30">
        <f t="shared" si="1"/>
        <v>0</v>
      </c>
      <c r="R19" s="30">
        <f t="shared" si="1"/>
        <v>0</v>
      </c>
      <c r="S19" s="30">
        <f t="shared" si="1"/>
        <v>20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5.0000000000000001E-3</v>
      </c>
      <c r="E20" s="33">
        <f>+(A19*E19)/1000</f>
        <v>7.0000000000000001E-3</v>
      </c>
      <c r="F20" s="33">
        <f>+(A19*F19)</f>
        <v>0.1</v>
      </c>
      <c r="G20" s="33">
        <f>+(A19*G19)/1000</f>
        <v>4.2999999999999997E-2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2.8000000000000001E-2</v>
      </c>
      <c r="L20" s="33">
        <f>+(A19*L19)/1000</f>
        <v>0</v>
      </c>
      <c r="M20" s="33">
        <f>+(A19*M19)/1000</f>
        <v>2.5000000000000001E-2</v>
      </c>
      <c r="N20" s="33">
        <f>+(A19*N19)/1000</f>
        <v>0</v>
      </c>
      <c r="O20" s="33">
        <f>+(A19*O19)/1000</f>
        <v>0</v>
      </c>
      <c r="P20" s="33">
        <f>+(A19*P19)/1000</f>
        <v>2.5000000000000001E-2</v>
      </c>
      <c r="Q20" s="33">
        <f>+(A19*Q19)/1000</f>
        <v>0</v>
      </c>
      <c r="R20" s="33">
        <f>+(A19*R19)/1000</f>
        <v>0</v>
      </c>
      <c r="S20" s="33">
        <f>+(A19*S19)/1000</f>
        <v>0.02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78" t="s">
        <v>8</v>
      </c>
      <c r="B21" s="79"/>
      <c r="C21" s="35">
        <f>+C20+C18</f>
        <v>0.12</v>
      </c>
      <c r="D21" s="35">
        <f t="shared" ref="D21:X21" si="2">+D20+D18</f>
        <v>2.7E-2</v>
      </c>
      <c r="E21" s="35">
        <f t="shared" si="2"/>
        <v>1.4E-2</v>
      </c>
      <c r="F21" s="35">
        <f t="shared" si="2"/>
        <v>0.1</v>
      </c>
      <c r="G21" s="35">
        <f t="shared" si="2"/>
        <v>4.7999999999999994E-2</v>
      </c>
      <c r="H21" s="35">
        <f t="shared" si="2"/>
        <v>0.09</v>
      </c>
      <c r="I21" s="35">
        <f t="shared" si="2"/>
        <v>7.0000000000000007E-2</v>
      </c>
      <c r="J21" s="35">
        <f t="shared" si="2"/>
        <v>0.05</v>
      </c>
      <c r="K21" s="35">
        <f t="shared" si="2"/>
        <v>2.8000000000000001E-2</v>
      </c>
      <c r="L21" s="35">
        <f t="shared" si="2"/>
        <v>1.4999999999999999E-2</v>
      </c>
      <c r="M21" s="35">
        <f t="shared" si="2"/>
        <v>2.5000000000000001E-2</v>
      </c>
      <c r="N21" s="35">
        <f t="shared" si="2"/>
        <v>3.5000000000000003E-2</v>
      </c>
      <c r="O21" s="35">
        <f t="shared" si="2"/>
        <v>3.5000000000000003E-2</v>
      </c>
      <c r="P21" s="35">
        <f t="shared" si="2"/>
        <v>0.10500000000000001</v>
      </c>
      <c r="Q21" s="35">
        <f t="shared" si="2"/>
        <v>0</v>
      </c>
      <c r="R21" s="35">
        <f t="shared" si="2"/>
        <v>5.0000000000000001E-3</v>
      </c>
      <c r="S21" s="35">
        <f t="shared" si="2"/>
        <v>0.08</v>
      </c>
      <c r="T21" s="35">
        <f t="shared" si="2"/>
        <v>5.0000000000000001E-3</v>
      </c>
      <c r="U21" s="35">
        <f t="shared" si="2"/>
        <v>0</v>
      </c>
      <c r="V21" s="35">
        <f t="shared" si="2"/>
        <v>0</v>
      </c>
      <c r="W21" s="35">
        <f t="shared" si="2"/>
        <v>0</v>
      </c>
      <c r="X21" s="35">
        <f t="shared" si="2"/>
        <v>0</v>
      </c>
      <c r="Y21" s="8"/>
    </row>
    <row r="22" spans="1:25" x14ac:dyDescent="0.15">
      <c r="A22" s="71" t="s">
        <v>9</v>
      </c>
      <c r="B22" s="73"/>
      <c r="C22" s="36">
        <v>262</v>
      </c>
      <c r="D22" s="36">
        <v>608</v>
      </c>
      <c r="E22" s="36">
        <v>1650</v>
      </c>
      <c r="F22" s="36">
        <v>57</v>
      </c>
      <c r="G22" s="36">
        <v>399</v>
      </c>
      <c r="H22" s="36">
        <v>1550</v>
      </c>
      <c r="I22" s="36">
        <v>154</v>
      </c>
      <c r="J22" s="36">
        <v>444</v>
      </c>
      <c r="K22" s="36">
        <v>227</v>
      </c>
      <c r="L22" s="36">
        <v>187</v>
      </c>
      <c r="M22" s="36">
        <v>330</v>
      </c>
      <c r="N22" s="36">
        <v>1290</v>
      </c>
      <c r="O22" s="36">
        <v>838</v>
      </c>
      <c r="P22" s="36">
        <v>268</v>
      </c>
      <c r="Q22" s="36">
        <v>112</v>
      </c>
      <c r="R22" s="36">
        <v>147</v>
      </c>
      <c r="S22" s="36">
        <v>160</v>
      </c>
      <c r="T22" s="36">
        <v>128</v>
      </c>
      <c r="U22" s="36"/>
      <c r="V22" s="36"/>
      <c r="W22" s="37"/>
      <c r="X22" s="37"/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13.375999999999999</v>
      </c>
      <c r="E23" s="40">
        <f t="shared" ref="E23:X23" si="3">SUM(E18*E22)</f>
        <v>11.55</v>
      </c>
      <c r="F23" s="40">
        <f t="shared" si="3"/>
        <v>0</v>
      </c>
      <c r="G23" s="40">
        <f t="shared" si="3"/>
        <v>1.9950000000000001</v>
      </c>
      <c r="H23" s="40">
        <f t="shared" si="3"/>
        <v>139.5</v>
      </c>
      <c r="I23" s="40">
        <f t="shared" si="3"/>
        <v>10.780000000000001</v>
      </c>
      <c r="J23" s="40">
        <f t="shared" si="3"/>
        <v>22.200000000000003</v>
      </c>
      <c r="K23" s="40">
        <f t="shared" si="3"/>
        <v>0</v>
      </c>
      <c r="L23" s="40">
        <f t="shared" si="3"/>
        <v>2.8049999999999997</v>
      </c>
      <c r="M23" s="40">
        <f t="shared" si="3"/>
        <v>0</v>
      </c>
      <c r="N23" s="40">
        <f t="shared" si="3"/>
        <v>45.150000000000006</v>
      </c>
      <c r="O23" s="40">
        <f t="shared" si="3"/>
        <v>29.330000000000002</v>
      </c>
      <c r="P23" s="40"/>
      <c r="Q23" s="40">
        <f t="shared" si="3"/>
        <v>0</v>
      </c>
      <c r="R23" s="40">
        <f t="shared" si="3"/>
        <v>0.73499999999999999</v>
      </c>
      <c r="S23" s="40">
        <f t="shared" si="3"/>
        <v>9.6</v>
      </c>
      <c r="T23" s="40">
        <f t="shared" si="3"/>
        <v>0.64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1">
        <f>SUM(C23:X23)</f>
        <v>308.62100000000004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3.04</v>
      </c>
      <c r="E24" s="40">
        <f t="shared" ref="E24:X24" si="4">SUM(E20*E22)</f>
        <v>11.55</v>
      </c>
      <c r="F24" s="40">
        <f t="shared" si="4"/>
        <v>5.7</v>
      </c>
      <c r="G24" s="40">
        <f t="shared" si="4"/>
        <v>17.157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6.3559999999999999</v>
      </c>
      <c r="L24" s="40">
        <f t="shared" si="4"/>
        <v>0</v>
      </c>
      <c r="M24" s="40">
        <f t="shared" si="4"/>
        <v>8.25</v>
      </c>
      <c r="N24" s="40">
        <f t="shared" si="4"/>
        <v>0</v>
      </c>
      <c r="O24" s="40">
        <f t="shared" si="4"/>
        <v>0</v>
      </c>
      <c r="P24" s="40">
        <f t="shared" si="4"/>
        <v>6.7</v>
      </c>
      <c r="Q24" s="40">
        <f t="shared" si="4"/>
        <v>0</v>
      </c>
      <c r="R24" s="40">
        <f t="shared" si="4"/>
        <v>0</v>
      </c>
      <c r="S24" s="40">
        <f t="shared" si="4"/>
        <v>3.2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1">
        <f>SUM(C24:X24)</f>
        <v>72.433000000000007</v>
      </c>
    </row>
    <row r="25" spans="1:25" x14ac:dyDescent="0.15">
      <c r="A25" s="62" t="s">
        <v>11</v>
      </c>
      <c r="B25" s="63"/>
      <c r="C25" s="42">
        <f>SUM(C23:C24)</f>
        <v>31.44</v>
      </c>
      <c r="D25" s="42">
        <f t="shared" ref="D25:X25" si="5">+D21*D22</f>
        <v>16.416</v>
      </c>
      <c r="E25" s="42">
        <f t="shared" si="5"/>
        <v>23.1</v>
      </c>
      <c r="F25" s="42">
        <f t="shared" si="5"/>
        <v>5.7</v>
      </c>
      <c r="G25" s="42">
        <f t="shared" si="5"/>
        <v>19.151999999999997</v>
      </c>
      <c r="H25" s="42">
        <f t="shared" si="5"/>
        <v>139.5</v>
      </c>
      <c r="I25" s="42">
        <f t="shared" si="5"/>
        <v>10.780000000000001</v>
      </c>
      <c r="J25" s="42">
        <f t="shared" si="5"/>
        <v>22.200000000000003</v>
      </c>
      <c r="K25" s="42">
        <f t="shared" si="5"/>
        <v>6.3559999999999999</v>
      </c>
      <c r="L25" s="42">
        <f t="shared" si="5"/>
        <v>2.8049999999999997</v>
      </c>
      <c r="M25" s="42">
        <f t="shared" si="5"/>
        <v>8.25</v>
      </c>
      <c r="N25" s="42">
        <f t="shared" si="5"/>
        <v>45.150000000000006</v>
      </c>
      <c r="O25" s="42">
        <f t="shared" si="5"/>
        <v>29.330000000000002</v>
      </c>
      <c r="P25" s="42">
        <f t="shared" si="5"/>
        <v>28.140000000000004</v>
      </c>
      <c r="Q25" s="42">
        <f t="shared" si="5"/>
        <v>0</v>
      </c>
      <c r="R25" s="42">
        <f t="shared" si="5"/>
        <v>0.73499999999999999</v>
      </c>
      <c r="S25" s="42">
        <f t="shared" si="5"/>
        <v>12.8</v>
      </c>
      <c r="T25" s="42">
        <f t="shared" si="5"/>
        <v>0.64</v>
      </c>
      <c r="U25" s="42">
        <f t="shared" si="5"/>
        <v>0</v>
      </c>
      <c r="V25" s="42">
        <f t="shared" si="5"/>
        <v>0</v>
      </c>
      <c r="W25" s="43">
        <f t="shared" si="5"/>
        <v>0</v>
      </c>
      <c r="X25" s="43">
        <f t="shared" si="5"/>
        <v>0</v>
      </c>
      <c r="Y25" s="41">
        <f>SUM(C25:X25)</f>
        <v>402.49400000000003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80" t="s">
        <v>12</v>
      </c>
      <c r="B28" s="80"/>
      <c r="C28" s="48"/>
      <c r="H28" s="80" t="s">
        <v>13</v>
      </c>
      <c r="I28" s="80"/>
      <c r="J28" s="80"/>
      <c r="K28" s="80"/>
      <c r="P28" s="80" t="s">
        <v>68</v>
      </c>
      <c r="Q28" s="80"/>
      <c r="R28" s="80"/>
      <c r="S28" s="80"/>
    </row>
    <row r="29" spans="1:25" x14ac:dyDescent="0.15">
      <c r="A29" s="61"/>
      <c r="B29" s="61"/>
      <c r="C29" s="48"/>
      <c r="H29" s="61"/>
      <c r="I29" s="61"/>
      <c r="J29" s="61"/>
      <c r="K29" s="61"/>
      <c r="P29" s="61"/>
      <c r="Q29" s="61"/>
      <c r="R29" s="61"/>
      <c r="S29" s="61"/>
    </row>
    <row r="30" spans="1:25" x14ac:dyDescent="0.15">
      <c r="A30" s="61"/>
      <c r="B30" s="61"/>
      <c r="C30" s="48"/>
      <c r="H30" s="61"/>
      <c r="I30" s="61"/>
      <c r="J30" s="61"/>
      <c r="K30" s="61"/>
      <c r="P30" s="61"/>
      <c r="Q30" s="61"/>
      <c r="R30" s="61"/>
      <c r="S30" s="61"/>
    </row>
    <row r="31" spans="1:25" x14ac:dyDescent="0.15">
      <c r="A31" s="61"/>
      <c r="B31" s="61"/>
      <c r="C31" s="48"/>
      <c r="H31" s="61"/>
      <c r="I31" s="61"/>
      <c r="J31" s="61"/>
      <c r="K31" s="61"/>
      <c r="P31" s="61"/>
      <c r="Q31" s="61"/>
      <c r="R31" s="61"/>
      <c r="S31" s="61"/>
    </row>
    <row r="32" spans="1:25" x14ac:dyDescent="0.15">
      <c r="A32" s="61"/>
      <c r="B32" s="61"/>
      <c r="C32" s="48"/>
      <c r="H32" s="61"/>
      <c r="I32" s="61"/>
      <c r="J32" s="61"/>
      <c r="K32" s="61"/>
      <c r="P32" s="61"/>
      <c r="Q32" s="61"/>
      <c r="R32" s="61"/>
      <c r="S32" s="61"/>
    </row>
    <row r="33" spans="1:26" x14ac:dyDescent="0.15">
      <c r="A33" s="61"/>
      <c r="B33" s="61"/>
      <c r="C33" s="48"/>
      <c r="H33" s="61"/>
      <c r="I33" s="61"/>
      <c r="J33" s="61"/>
      <c r="K33" s="61"/>
      <c r="P33" s="61"/>
      <c r="Q33" s="61"/>
      <c r="R33" s="61"/>
      <c r="S33" s="61"/>
    </row>
    <row r="34" spans="1:26" x14ac:dyDescent="0.15">
      <c r="A34" s="61"/>
      <c r="B34" s="61"/>
      <c r="C34" s="48"/>
      <c r="H34" s="61"/>
      <c r="I34" s="61"/>
      <c r="J34" s="61"/>
      <c r="K34" s="61"/>
      <c r="P34" s="61"/>
      <c r="Q34" s="61"/>
      <c r="R34" s="61"/>
      <c r="S34" s="61"/>
    </row>
    <row r="35" spans="1:26" x14ac:dyDescent="0.15">
      <c r="A35" s="61"/>
      <c r="B35" s="61"/>
      <c r="C35" s="48"/>
      <c r="H35" s="61"/>
      <c r="I35" s="61"/>
      <c r="J35" s="61"/>
      <c r="K35" s="61"/>
      <c r="P35" s="61"/>
      <c r="Q35" s="61"/>
      <c r="R35" s="61"/>
      <c r="S35" s="61"/>
    </row>
    <row r="36" spans="1:26" x14ac:dyDescent="0.15">
      <c r="A36" s="61"/>
      <c r="B36" s="61"/>
      <c r="C36" s="48"/>
      <c r="H36" s="61"/>
      <c r="I36" s="61"/>
      <c r="J36" s="61"/>
      <c r="K36" s="61"/>
      <c r="P36" s="61"/>
      <c r="Q36" s="61"/>
      <c r="R36" s="61"/>
      <c r="S36" s="61"/>
    </row>
    <row r="37" spans="1:26" x14ac:dyDescent="0.15">
      <c r="A37" s="61"/>
      <c r="B37" s="61"/>
      <c r="C37" s="48"/>
      <c r="H37" s="61"/>
      <c r="I37" s="61"/>
      <c r="J37" s="61"/>
      <c r="K37" s="61"/>
      <c r="P37" s="61"/>
      <c r="Q37" s="61"/>
      <c r="R37" s="61"/>
      <c r="S37" s="61"/>
    </row>
    <row r="38" spans="1:26" x14ac:dyDescent="0.15">
      <c r="A38" s="61"/>
      <c r="B38" s="61"/>
      <c r="C38" s="48"/>
      <c r="H38" s="61"/>
      <c r="I38" s="61"/>
      <c r="J38" s="61"/>
      <c r="K38" s="61"/>
      <c r="P38" s="61"/>
      <c r="Q38" s="61"/>
      <c r="R38" s="61"/>
      <c r="S38" s="61"/>
    </row>
    <row r="39" spans="1:26" x14ac:dyDescent="0.15">
      <c r="A39" s="61"/>
      <c r="B39" s="61"/>
      <c r="C39" s="48"/>
      <c r="H39" s="61"/>
      <c r="I39" s="61"/>
      <c r="J39" s="61"/>
      <c r="K39" s="61"/>
      <c r="P39" s="61"/>
      <c r="Q39" s="61"/>
      <c r="R39" s="61"/>
      <c r="S39" s="61"/>
    </row>
    <row r="40" spans="1:26" x14ac:dyDescent="0.15">
      <c r="A40" s="61"/>
      <c r="B40" s="61"/>
      <c r="C40" s="48"/>
      <c r="H40" s="61"/>
      <c r="I40" s="61"/>
      <c r="J40" s="61"/>
      <c r="K40" s="61"/>
      <c r="P40" s="61"/>
      <c r="Q40" s="61"/>
      <c r="R40" s="61"/>
      <c r="S40" s="61"/>
    </row>
    <row r="41" spans="1:26" x14ac:dyDescent="0.15">
      <c r="A41" s="61"/>
      <c r="B41" s="61"/>
      <c r="C41" s="48"/>
      <c r="H41" s="61"/>
      <c r="I41" s="61"/>
      <c r="J41" s="61"/>
      <c r="K41" s="61"/>
      <c r="P41" s="61"/>
      <c r="Q41" s="61"/>
      <c r="R41" s="61"/>
      <c r="S41" s="61"/>
    </row>
    <row r="42" spans="1:26" x14ac:dyDescent="0.15">
      <c r="A42" s="61"/>
      <c r="B42" s="61"/>
      <c r="C42" s="48"/>
      <c r="H42" s="61"/>
      <c r="I42" s="61"/>
      <c r="J42" s="61"/>
      <c r="K42" s="61"/>
      <c r="P42" s="61"/>
      <c r="Q42" s="61"/>
      <c r="R42" s="61"/>
      <c r="S42" s="61"/>
    </row>
    <row r="43" spans="1:26" x14ac:dyDescent="0.15">
      <c r="A43" s="61"/>
      <c r="B43" s="61"/>
      <c r="C43" s="48"/>
      <c r="H43" s="61"/>
      <c r="I43" s="61"/>
      <c r="J43" s="61"/>
      <c r="K43" s="61"/>
      <c r="P43" s="61"/>
      <c r="Q43" s="61"/>
      <c r="R43" s="61"/>
      <c r="S43" s="61"/>
    </row>
    <row r="44" spans="1:26" x14ac:dyDescent="0.15">
      <c r="A44" s="61"/>
      <c r="B44" s="61"/>
      <c r="C44" s="48"/>
      <c r="H44" s="61"/>
      <c r="I44" s="61"/>
      <c r="J44" s="61"/>
      <c r="K44" s="61"/>
      <c r="P44" s="61"/>
      <c r="Q44" s="61"/>
      <c r="R44" s="61"/>
      <c r="S44" s="61"/>
    </row>
    <row r="45" spans="1:26" x14ac:dyDescent="0.15">
      <c r="A45" s="61"/>
      <c r="B45" s="61"/>
      <c r="C45" s="48"/>
      <c r="H45" s="61"/>
      <c r="I45" s="61"/>
      <c r="J45" s="61"/>
      <c r="K45" s="61"/>
      <c r="P45" s="61"/>
      <c r="Q45" s="61"/>
      <c r="R45" s="61"/>
      <c r="S45" s="61"/>
    </row>
    <row r="46" spans="1:26" x14ac:dyDescent="0.15">
      <c r="A46" s="61"/>
      <c r="B46" s="61"/>
      <c r="C46" s="48"/>
      <c r="H46" s="61"/>
      <c r="I46" s="61"/>
      <c r="J46" s="61"/>
      <c r="K46" s="61"/>
      <c r="P46" s="61"/>
      <c r="Q46" s="61"/>
      <c r="R46" s="61"/>
      <c r="S46" s="61"/>
    </row>
    <row r="47" spans="1:26" x14ac:dyDescent="0.15">
      <c r="Z47" s="1" t="s">
        <v>64</v>
      </c>
    </row>
    <row r="49" spans="1:26" x14ac:dyDescent="0.15">
      <c r="B49" s="64" t="s">
        <v>0</v>
      </c>
      <c r="C49" s="64"/>
      <c r="D49" s="64"/>
      <c r="E49" s="64"/>
      <c r="F49" s="64"/>
      <c r="G49" s="64"/>
      <c r="H49" s="64"/>
      <c r="I49" s="64"/>
      <c r="J49" s="64"/>
      <c r="L49" s="2"/>
      <c r="M49" s="65" t="s">
        <v>1</v>
      </c>
      <c r="N49" s="65"/>
      <c r="O49" s="65"/>
      <c r="P49" s="65"/>
      <c r="Q49" s="65"/>
      <c r="R49" s="65" t="s">
        <v>80</v>
      </c>
      <c r="S49" s="65"/>
      <c r="T49" s="65"/>
      <c r="U49" s="65"/>
      <c r="V49" s="65"/>
    </row>
    <row r="50" spans="1:26" x14ac:dyDescent="0.15">
      <c r="B50" s="3" t="s">
        <v>3</v>
      </c>
      <c r="C50" s="4">
        <v>1</v>
      </c>
      <c r="D50" s="4">
        <v>1</v>
      </c>
      <c r="E50" s="5"/>
      <c r="F50" s="5"/>
      <c r="G50" s="5"/>
      <c r="H50" s="5"/>
      <c r="I50" s="5"/>
      <c r="J50" s="5"/>
      <c r="P50" s="66">
        <v>42997</v>
      </c>
      <c r="Q50" s="66"/>
      <c r="R50" s="66"/>
      <c r="S50" s="66"/>
      <c r="T50" s="5"/>
      <c r="U50" s="5"/>
      <c r="V50" s="6"/>
    </row>
    <row r="51" spans="1:26" x14ac:dyDescent="0.15">
      <c r="A51" s="67"/>
      <c r="B51" s="68"/>
      <c r="C51" s="71" t="s">
        <v>4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3"/>
      <c r="W51" s="7"/>
      <c r="X51" s="7"/>
      <c r="Y51" s="8"/>
    </row>
    <row r="52" spans="1:26" ht="45.75" thickBot="1" x14ac:dyDescent="0.2">
      <c r="A52" s="69"/>
      <c r="B52" s="70"/>
      <c r="C52" s="9" t="s">
        <v>19</v>
      </c>
      <c r="D52" s="11" t="s">
        <v>21</v>
      </c>
      <c r="E52" s="11" t="s">
        <v>22</v>
      </c>
      <c r="F52" s="11" t="s">
        <v>39</v>
      </c>
      <c r="G52" s="11" t="s">
        <v>44</v>
      </c>
      <c r="H52" s="11" t="s">
        <v>28</v>
      </c>
      <c r="I52" s="11" t="s">
        <v>42</v>
      </c>
      <c r="J52" s="11" t="s">
        <v>66</v>
      </c>
      <c r="K52" s="11" t="s">
        <v>43</v>
      </c>
      <c r="L52" s="11" t="s">
        <v>41</v>
      </c>
      <c r="M52" s="11" t="s">
        <v>33</v>
      </c>
      <c r="N52" s="11" t="s">
        <v>34</v>
      </c>
      <c r="O52" s="11" t="s">
        <v>35</v>
      </c>
      <c r="P52" s="11" t="s">
        <v>36</v>
      </c>
      <c r="Q52" s="11"/>
      <c r="R52" s="11"/>
      <c r="S52" s="11"/>
      <c r="T52" s="11"/>
      <c r="U52" s="11"/>
      <c r="V52" s="10"/>
      <c r="W52" s="10"/>
      <c r="X52" s="10"/>
      <c r="Y52" s="8"/>
    </row>
    <row r="53" spans="1:26" ht="11.25" customHeight="1" x14ac:dyDescent="0.15">
      <c r="A53" s="74" t="s">
        <v>5</v>
      </c>
      <c r="B53" s="14" t="s">
        <v>15</v>
      </c>
      <c r="C53" s="15"/>
      <c r="D53" s="15"/>
      <c r="E53" s="15"/>
      <c r="F53" s="15"/>
      <c r="G53" s="15">
        <v>60</v>
      </c>
      <c r="H53" s="15"/>
      <c r="I53" s="15"/>
      <c r="J53" s="15"/>
      <c r="K53" s="15"/>
      <c r="L53" s="15"/>
      <c r="M53" s="15"/>
      <c r="N53" s="15"/>
      <c r="O53" s="15"/>
      <c r="P53" s="15">
        <v>50</v>
      </c>
      <c r="Q53" s="15"/>
      <c r="R53" s="15"/>
      <c r="S53" s="15"/>
      <c r="T53" s="15"/>
      <c r="U53" s="15"/>
      <c r="V53" s="16"/>
      <c r="W53" s="16"/>
      <c r="X53" s="16"/>
      <c r="Y53" s="8"/>
    </row>
    <row r="54" spans="1:26" x14ac:dyDescent="0.15">
      <c r="A54" s="75"/>
      <c r="B54" s="17" t="s">
        <v>42</v>
      </c>
      <c r="C54" s="18"/>
      <c r="D54" s="18"/>
      <c r="E54" s="18"/>
      <c r="F54" s="18"/>
      <c r="G54" s="18" t="s">
        <v>64</v>
      </c>
      <c r="H54" s="18" t="s">
        <v>64</v>
      </c>
      <c r="I54" s="18">
        <v>0.5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9"/>
      <c r="W54" s="19"/>
      <c r="X54" s="19"/>
      <c r="Y54" s="8"/>
    </row>
    <row r="55" spans="1:26" x14ac:dyDescent="0.15">
      <c r="A55" s="75"/>
      <c r="B55" s="17" t="s">
        <v>39</v>
      </c>
      <c r="C55" s="18"/>
      <c r="D55" s="18"/>
      <c r="E55" s="18"/>
      <c r="F55" s="18">
        <v>3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9"/>
      <c r="W55" s="19"/>
      <c r="X55" s="19"/>
      <c r="Y55" s="8"/>
    </row>
    <row r="56" spans="1:26" ht="11.25" thickBot="1" x14ac:dyDescent="0.2">
      <c r="A56" s="76"/>
      <c r="B56" s="20" t="s">
        <v>17</v>
      </c>
      <c r="C56" s="21">
        <v>80</v>
      </c>
      <c r="D56" s="21"/>
      <c r="E56" s="21">
        <v>10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2"/>
      <c r="W56" s="22"/>
      <c r="X56" s="22"/>
      <c r="Y56" s="8"/>
    </row>
    <row r="57" spans="1:26" ht="11.25" customHeight="1" x14ac:dyDescent="0.15">
      <c r="A57" s="74" t="s">
        <v>6</v>
      </c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6"/>
      <c r="W57" s="16"/>
      <c r="X57" s="16"/>
      <c r="Y57" s="8"/>
    </row>
    <row r="58" spans="1:26" x14ac:dyDescent="0.15">
      <c r="A58" s="75"/>
      <c r="B58" s="17" t="s">
        <v>18</v>
      </c>
      <c r="C58" s="18"/>
      <c r="D58" s="18">
        <v>4</v>
      </c>
      <c r="E58" s="18"/>
      <c r="F58" s="18"/>
      <c r="G58" s="18"/>
      <c r="H58" s="18"/>
      <c r="I58" s="18"/>
      <c r="J58" s="18">
        <v>5</v>
      </c>
      <c r="K58" s="18"/>
      <c r="L58" s="18">
        <v>30</v>
      </c>
      <c r="M58" s="18"/>
      <c r="N58" s="18">
        <v>35</v>
      </c>
      <c r="O58" s="18">
        <v>40</v>
      </c>
      <c r="P58" s="18"/>
      <c r="Q58" s="18"/>
      <c r="R58" s="18"/>
      <c r="S58" s="18"/>
      <c r="T58" s="18"/>
      <c r="U58" s="18"/>
      <c r="V58" s="19"/>
      <c r="W58" s="19"/>
      <c r="X58" s="19"/>
      <c r="Y58" s="8"/>
    </row>
    <row r="59" spans="1:26" x14ac:dyDescent="0.15">
      <c r="A59" s="75"/>
      <c r="B59" s="17" t="s">
        <v>65</v>
      </c>
      <c r="C59" s="18"/>
      <c r="D59" s="18"/>
      <c r="E59" s="18"/>
      <c r="F59" s="18">
        <v>13</v>
      </c>
      <c r="G59" s="18"/>
      <c r="H59" s="18">
        <v>260</v>
      </c>
      <c r="I59" s="18"/>
      <c r="J59" s="18"/>
      <c r="K59" s="18"/>
      <c r="L59" s="18"/>
      <c r="M59" s="18">
        <v>5</v>
      </c>
      <c r="N59" s="18"/>
      <c r="O59" s="18"/>
      <c r="P59" s="18"/>
      <c r="Q59" s="18"/>
      <c r="R59" s="18"/>
      <c r="S59" s="18"/>
      <c r="T59" s="18"/>
      <c r="U59" s="18"/>
      <c r="V59" s="19"/>
      <c r="W59" s="19"/>
      <c r="X59" s="19"/>
      <c r="Y59" s="8"/>
    </row>
    <row r="60" spans="1:26" ht="11.25" thickBot="1" x14ac:dyDescent="0.2">
      <c r="A60" s="76"/>
      <c r="B60" s="20" t="s">
        <v>17</v>
      </c>
      <c r="C60" s="21">
        <v>60</v>
      </c>
      <c r="D60" s="21"/>
      <c r="E60" s="21">
        <v>15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8"/>
    </row>
    <row r="61" spans="1:26" ht="11.25" customHeight="1" x14ac:dyDescent="0.15">
      <c r="A61" s="74" t="s">
        <v>7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1"/>
      <c r="W61" s="51"/>
      <c r="X61" s="51"/>
      <c r="Y61" s="8"/>
    </row>
    <row r="62" spans="1:26" x14ac:dyDescent="0.15">
      <c r="A62" s="75"/>
      <c r="B62" s="5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53"/>
      <c r="W62" s="53"/>
      <c r="X62" s="53"/>
      <c r="Y62" s="8"/>
      <c r="Z62" s="1" t="s">
        <v>67</v>
      </c>
    </row>
    <row r="63" spans="1:26" x14ac:dyDescent="0.15">
      <c r="A63" s="75"/>
      <c r="B63" s="52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53"/>
      <c r="W63" s="53"/>
      <c r="X63" s="53"/>
      <c r="Y63" s="8"/>
    </row>
    <row r="64" spans="1:26" ht="11.25" thickBot="1" x14ac:dyDescent="0.2">
      <c r="A64" s="77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6"/>
      <c r="W64" s="56"/>
      <c r="X64" s="56"/>
      <c r="Y64" s="8"/>
    </row>
    <row r="65" spans="1:25" ht="11.25" thickBot="1" x14ac:dyDescent="0.2">
      <c r="A65" s="24">
        <f>SUM(C50)</f>
        <v>1</v>
      </c>
      <c r="B65" s="25" t="s">
        <v>52</v>
      </c>
      <c r="C65" s="26">
        <f>SUM(C53:C56)</f>
        <v>80</v>
      </c>
      <c r="D65" s="26">
        <f t="shared" ref="D65:X65" si="6">SUM(D53:D56)</f>
        <v>0</v>
      </c>
      <c r="E65" s="26">
        <f t="shared" si="6"/>
        <v>10</v>
      </c>
      <c r="F65" s="26">
        <f t="shared" si="6"/>
        <v>3</v>
      </c>
      <c r="G65" s="26">
        <f t="shared" si="6"/>
        <v>60</v>
      </c>
      <c r="H65" s="26">
        <f t="shared" si="6"/>
        <v>0</v>
      </c>
      <c r="I65" s="26">
        <f t="shared" si="6"/>
        <v>0.5</v>
      </c>
      <c r="J65" s="26">
        <f t="shared" si="6"/>
        <v>0</v>
      </c>
      <c r="K65" s="26">
        <f t="shared" si="6"/>
        <v>0</v>
      </c>
      <c r="L65" s="26">
        <f t="shared" si="6"/>
        <v>0</v>
      </c>
      <c r="M65" s="26">
        <f t="shared" si="6"/>
        <v>0</v>
      </c>
      <c r="N65" s="26">
        <f t="shared" si="6"/>
        <v>0</v>
      </c>
      <c r="O65" s="26">
        <f t="shared" si="6"/>
        <v>0</v>
      </c>
      <c r="P65" s="26">
        <f t="shared" si="6"/>
        <v>50</v>
      </c>
      <c r="Q65" s="26">
        <f t="shared" si="6"/>
        <v>0</v>
      </c>
      <c r="R65" s="26">
        <f t="shared" si="6"/>
        <v>0</v>
      </c>
      <c r="S65" s="26">
        <f t="shared" si="6"/>
        <v>0</v>
      </c>
      <c r="T65" s="26">
        <f t="shared" si="6"/>
        <v>0</v>
      </c>
      <c r="U65" s="26">
        <f t="shared" si="6"/>
        <v>0</v>
      </c>
      <c r="V65" s="26">
        <f t="shared" si="6"/>
        <v>0</v>
      </c>
      <c r="W65" s="26">
        <f t="shared" si="6"/>
        <v>0</v>
      </c>
      <c r="X65" s="26">
        <f t="shared" si="6"/>
        <v>0</v>
      </c>
      <c r="Y65" s="8"/>
    </row>
    <row r="66" spans="1:25" x14ac:dyDescent="0.15">
      <c r="A66" s="27"/>
      <c r="B66" s="28" t="s">
        <v>53</v>
      </c>
      <c r="C66" s="29">
        <f>SUM(A65*C65)/1000</f>
        <v>0.08</v>
      </c>
      <c r="D66" s="29">
        <f>+(A65*D65)/1000</f>
        <v>0</v>
      </c>
      <c r="E66" s="29">
        <f>+(A65*E65)/1000</f>
        <v>0.01</v>
      </c>
      <c r="F66" s="29">
        <f>+(A65*F65)/1000</f>
        <v>3.0000000000000001E-3</v>
      </c>
      <c r="G66" s="29">
        <f>+(A65*G65)/1000</f>
        <v>0.06</v>
      </c>
      <c r="H66" s="29">
        <f>+(A65*H65)/1000</f>
        <v>0</v>
      </c>
      <c r="I66" s="29">
        <f>+(A65*I65)</f>
        <v>0.5</v>
      </c>
      <c r="J66" s="29">
        <f>+(A65*J65)/1000</f>
        <v>0</v>
      </c>
      <c r="K66" s="29">
        <f>+(A65*K65)/1000</f>
        <v>0</v>
      </c>
      <c r="L66" s="29">
        <f>+(A65*L65)/1000</f>
        <v>0</v>
      </c>
      <c r="M66" s="29">
        <f>+(A65*M65)/1000</f>
        <v>0</v>
      </c>
      <c r="N66" s="29">
        <f>+(A65*N65)/1000</f>
        <v>0</v>
      </c>
      <c r="O66" s="29">
        <f>+(A65*O65)/1000</f>
        <v>0</v>
      </c>
      <c r="P66" s="29">
        <f>+(A65*P65)/1000</f>
        <v>0.05</v>
      </c>
      <c r="Q66" s="29">
        <f>+(A65*Q65)/1000</f>
        <v>0</v>
      </c>
      <c r="R66" s="29">
        <f>+(A65*R65)/1000</f>
        <v>0</v>
      </c>
      <c r="S66" s="29">
        <f>+(A65*S65)/1000</f>
        <v>0</v>
      </c>
      <c r="T66" s="29">
        <f>+(A65*T65)/1000</f>
        <v>0</v>
      </c>
      <c r="U66" s="29">
        <f>+(A65*U65)/1000</f>
        <v>0</v>
      </c>
      <c r="V66" s="29">
        <f>+(A65*V65)/1000</f>
        <v>0</v>
      </c>
      <c r="W66" s="29">
        <f>+(A65*W65)/1000</f>
        <v>0</v>
      </c>
      <c r="X66" s="29">
        <f>+(A65*X65)/1000</f>
        <v>0</v>
      </c>
      <c r="Y66" s="8"/>
    </row>
    <row r="67" spans="1:25" x14ac:dyDescent="0.15">
      <c r="A67" s="24">
        <f>SUM(D50)</f>
        <v>1</v>
      </c>
      <c r="B67" s="28" t="s">
        <v>54</v>
      </c>
      <c r="C67" s="30">
        <f>SUM(C57:C60)</f>
        <v>60</v>
      </c>
      <c r="D67" s="30">
        <f t="shared" ref="D67:X67" si="7">SUM(D57:D60)</f>
        <v>4</v>
      </c>
      <c r="E67" s="30">
        <f t="shared" si="7"/>
        <v>15</v>
      </c>
      <c r="F67" s="30">
        <f t="shared" si="7"/>
        <v>13</v>
      </c>
      <c r="G67" s="30">
        <f t="shared" si="7"/>
        <v>0</v>
      </c>
      <c r="H67" s="30">
        <f t="shared" si="7"/>
        <v>260</v>
      </c>
      <c r="I67" s="30">
        <f t="shared" si="7"/>
        <v>0</v>
      </c>
      <c r="J67" s="30">
        <f t="shared" si="7"/>
        <v>5</v>
      </c>
      <c r="K67" s="30">
        <f t="shared" si="7"/>
        <v>0</v>
      </c>
      <c r="L67" s="30">
        <f t="shared" si="7"/>
        <v>30</v>
      </c>
      <c r="M67" s="30">
        <f t="shared" si="7"/>
        <v>5</v>
      </c>
      <c r="N67" s="30">
        <f t="shared" si="7"/>
        <v>35</v>
      </c>
      <c r="O67" s="30">
        <f t="shared" si="7"/>
        <v>40</v>
      </c>
      <c r="P67" s="30">
        <f t="shared" si="7"/>
        <v>0</v>
      </c>
      <c r="Q67" s="30">
        <f t="shared" si="7"/>
        <v>0</v>
      </c>
      <c r="R67" s="30">
        <f t="shared" si="7"/>
        <v>0</v>
      </c>
      <c r="S67" s="30">
        <f t="shared" si="7"/>
        <v>0</v>
      </c>
      <c r="T67" s="30">
        <f t="shared" si="7"/>
        <v>0</v>
      </c>
      <c r="U67" s="30">
        <f t="shared" si="7"/>
        <v>0</v>
      </c>
      <c r="V67" s="30">
        <f t="shared" si="7"/>
        <v>0</v>
      </c>
      <c r="W67" s="30">
        <f t="shared" si="7"/>
        <v>0</v>
      </c>
      <c r="X67" s="30">
        <f t="shared" si="7"/>
        <v>0</v>
      </c>
      <c r="Y67" s="8"/>
    </row>
    <row r="68" spans="1:25" ht="11.25" thickBot="1" x14ac:dyDescent="0.2">
      <c r="A68" s="31"/>
      <c r="B68" s="32" t="s">
        <v>55</v>
      </c>
      <c r="C68" s="33">
        <f>SUM(A67*C67)/1000</f>
        <v>0.06</v>
      </c>
      <c r="D68" s="33">
        <f>+(A67*D67)/1000</f>
        <v>4.0000000000000001E-3</v>
      </c>
      <c r="E68" s="33">
        <f>+(A67*E67)/1000</f>
        <v>1.4999999999999999E-2</v>
      </c>
      <c r="F68" s="33">
        <f>+(A67*F67)/1000</f>
        <v>1.2999999999999999E-2</v>
      </c>
      <c r="G68" s="33">
        <f>+(A67*G67)/1000</f>
        <v>0</v>
      </c>
      <c r="H68" s="33">
        <f>+(A67*H67)/1000</f>
        <v>0.26</v>
      </c>
      <c r="I68" s="33">
        <f>+(A67*I67)/1000</f>
        <v>0</v>
      </c>
      <c r="J68" s="33">
        <f>+(A67*J67)/1000</f>
        <v>5.0000000000000001E-3</v>
      </c>
      <c r="K68" s="33">
        <f>+(A67*K67)/1000</f>
        <v>0</v>
      </c>
      <c r="L68" s="33">
        <f>+(A67*L67)/1000</f>
        <v>0.03</v>
      </c>
      <c r="M68" s="33">
        <f>+(A67*M67)/1000</f>
        <v>5.0000000000000001E-3</v>
      </c>
      <c r="N68" s="33">
        <f>+(A67*N67)/1000</f>
        <v>3.5000000000000003E-2</v>
      </c>
      <c r="O68" s="33">
        <f>+(A67*O67)/1000</f>
        <v>0.04</v>
      </c>
      <c r="P68" s="33">
        <f>+(A67*P67)/1000</f>
        <v>0</v>
      </c>
      <c r="Q68" s="33">
        <f>+(A67*Q67)/1000</f>
        <v>0</v>
      </c>
      <c r="R68" s="33">
        <f>+(A67*R67)/1000</f>
        <v>0</v>
      </c>
      <c r="S68" s="33">
        <f>+(A67*S67)/1000</f>
        <v>0</v>
      </c>
      <c r="T68" s="33">
        <f>+(A67*T67)/1000</f>
        <v>0</v>
      </c>
      <c r="U68" s="33">
        <f>+(A67*U67)/1000</f>
        <v>0</v>
      </c>
      <c r="V68" s="34">
        <f>+(A67*V67)/1000</f>
        <v>0</v>
      </c>
      <c r="W68" s="34">
        <f>+(A67*W67)/1000</f>
        <v>0</v>
      </c>
      <c r="X68" s="34">
        <f>+(A67*X67)/1000</f>
        <v>0</v>
      </c>
      <c r="Y68" s="8"/>
    </row>
    <row r="69" spans="1:25" x14ac:dyDescent="0.15">
      <c r="A69" s="78" t="s">
        <v>8</v>
      </c>
      <c r="B69" s="79"/>
      <c r="C69" s="35">
        <f>+C68+C66</f>
        <v>0.14000000000000001</v>
      </c>
      <c r="D69" s="35">
        <f t="shared" ref="D69:X69" si="8">+D68+D66</f>
        <v>4.0000000000000001E-3</v>
      </c>
      <c r="E69" s="35">
        <f t="shared" si="8"/>
        <v>2.5000000000000001E-2</v>
      </c>
      <c r="F69" s="35">
        <f t="shared" si="8"/>
        <v>1.6E-2</v>
      </c>
      <c r="G69" s="35">
        <f t="shared" si="8"/>
        <v>0.06</v>
      </c>
      <c r="H69" s="35">
        <f t="shared" si="8"/>
        <v>0.26</v>
      </c>
      <c r="I69" s="35">
        <f t="shared" si="8"/>
        <v>0.5</v>
      </c>
      <c r="J69" s="35">
        <f t="shared" si="8"/>
        <v>5.0000000000000001E-3</v>
      </c>
      <c r="K69" s="35">
        <f t="shared" si="8"/>
        <v>0</v>
      </c>
      <c r="L69" s="35">
        <f t="shared" si="8"/>
        <v>0.03</v>
      </c>
      <c r="M69" s="35">
        <f t="shared" si="8"/>
        <v>5.0000000000000001E-3</v>
      </c>
      <c r="N69" s="35">
        <f t="shared" si="8"/>
        <v>3.5000000000000003E-2</v>
      </c>
      <c r="O69" s="35">
        <f t="shared" si="8"/>
        <v>0.04</v>
      </c>
      <c r="P69" s="35">
        <f t="shared" si="8"/>
        <v>0.05</v>
      </c>
      <c r="Q69" s="35">
        <f t="shared" si="8"/>
        <v>0</v>
      </c>
      <c r="R69" s="35">
        <f t="shared" si="8"/>
        <v>0</v>
      </c>
      <c r="S69" s="35"/>
      <c r="T69" s="35">
        <f t="shared" si="8"/>
        <v>0</v>
      </c>
      <c r="U69" s="35">
        <f t="shared" si="8"/>
        <v>0</v>
      </c>
      <c r="V69" s="57">
        <f t="shared" si="8"/>
        <v>0</v>
      </c>
      <c r="W69" s="57">
        <f t="shared" si="8"/>
        <v>0</v>
      </c>
      <c r="X69" s="57">
        <f t="shared" si="8"/>
        <v>0</v>
      </c>
      <c r="Y69" s="8"/>
    </row>
    <row r="70" spans="1:25" x14ac:dyDescent="0.15">
      <c r="A70" s="71" t="s">
        <v>9</v>
      </c>
      <c r="B70" s="73"/>
      <c r="C70" s="36">
        <v>262</v>
      </c>
      <c r="D70" s="36">
        <v>608</v>
      </c>
      <c r="E70" s="36">
        <v>1650</v>
      </c>
      <c r="F70" s="36">
        <v>2948</v>
      </c>
      <c r="G70" s="36">
        <v>160</v>
      </c>
      <c r="H70" s="36">
        <v>154</v>
      </c>
      <c r="I70" s="36">
        <v>57</v>
      </c>
      <c r="J70" s="36">
        <v>198</v>
      </c>
      <c r="K70" s="36">
        <v>112</v>
      </c>
      <c r="L70" s="36">
        <v>154</v>
      </c>
      <c r="M70" s="36">
        <v>147</v>
      </c>
      <c r="N70" s="36">
        <v>157</v>
      </c>
      <c r="O70" s="36">
        <v>154</v>
      </c>
      <c r="P70" s="36">
        <v>227</v>
      </c>
      <c r="Q70" s="36"/>
      <c r="R70" s="36"/>
      <c r="S70" s="36"/>
      <c r="T70" s="36"/>
      <c r="U70" s="36"/>
      <c r="V70" s="37"/>
      <c r="W70" s="37"/>
      <c r="X70" s="37"/>
      <c r="Y70" s="8"/>
    </row>
    <row r="71" spans="1:25" x14ac:dyDescent="0.15">
      <c r="A71" s="38">
        <f>SUM(A65)</f>
        <v>1</v>
      </c>
      <c r="B71" s="39" t="s">
        <v>10</v>
      </c>
      <c r="C71" s="40">
        <f>SUM(C66*C70)</f>
        <v>20.96</v>
      </c>
      <c r="D71" s="40">
        <f>SUM(D66*D70)</f>
        <v>0</v>
      </c>
      <c r="E71" s="40">
        <f t="shared" ref="E71:X71" si="9">SUM(E66*E70)</f>
        <v>16.5</v>
      </c>
      <c r="F71" s="40">
        <f t="shared" si="9"/>
        <v>8.8439999999999994</v>
      </c>
      <c r="G71" s="40">
        <f t="shared" si="9"/>
        <v>9.6</v>
      </c>
      <c r="H71" s="40">
        <f t="shared" si="9"/>
        <v>0</v>
      </c>
      <c r="I71" s="40">
        <f t="shared" si="9"/>
        <v>28.5</v>
      </c>
      <c r="J71" s="40">
        <f t="shared" si="9"/>
        <v>0</v>
      </c>
      <c r="K71" s="40">
        <f t="shared" si="9"/>
        <v>0</v>
      </c>
      <c r="L71" s="40">
        <f t="shared" si="9"/>
        <v>0</v>
      </c>
      <c r="M71" s="40">
        <f t="shared" si="9"/>
        <v>0</v>
      </c>
      <c r="N71" s="40">
        <f t="shared" si="9"/>
        <v>0</v>
      </c>
      <c r="O71" s="40">
        <f t="shared" si="9"/>
        <v>0</v>
      </c>
      <c r="P71" s="40">
        <f t="shared" si="9"/>
        <v>11.350000000000001</v>
      </c>
      <c r="Q71" s="40">
        <f t="shared" si="9"/>
        <v>0</v>
      </c>
      <c r="R71" s="40">
        <f t="shared" si="9"/>
        <v>0</v>
      </c>
      <c r="S71" s="40">
        <f t="shared" si="9"/>
        <v>0</v>
      </c>
      <c r="T71" s="40">
        <f t="shared" si="9"/>
        <v>0</v>
      </c>
      <c r="U71" s="40">
        <f t="shared" si="9"/>
        <v>0</v>
      </c>
      <c r="V71" s="40">
        <f t="shared" si="9"/>
        <v>0</v>
      </c>
      <c r="W71" s="40">
        <f t="shared" si="9"/>
        <v>0</v>
      </c>
      <c r="X71" s="40">
        <f t="shared" si="9"/>
        <v>0</v>
      </c>
      <c r="Y71" s="41">
        <f>SUM(C71:X71)</f>
        <v>95.753999999999991</v>
      </c>
    </row>
    <row r="72" spans="1:25" x14ac:dyDescent="0.15">
      <c r="A72" s="38">
        <f>SUM(A67)</f>
        <v>1</v>
      </c>
      <c r="B72" s="39" t="s">
        <v>10</v>
      </c>
      <c r="C72" s="40">
        <f>SUM(C68*C70)</f>
        <v>15.719999999999999</v>
      </c>
      <c r="D72" s="40">
        <f>SUM(D68*D70)</f>
        <v>2.4319999999999999</v>
      </c>
      <c r="E72" s="40">
        <f t="shared" ref="E72:X72" si="10">SUM(E68*E70)</f>
        <v>24.75</v>
      </c>
      <c r="F72" s="40">
        <f t="shared" si="10"/>
        <v>38.323999999999998</v>
      </c>
      <c r="G72" s="40">
        <f t="shared" si="10"/>
        <v>0</v>
      </c>
      <c r="H72" s="40">
        <f t="shared" si="10"/>
        <v>40.04</v>
      </c>
      <c r="I72" s="40">
        <f t="shared" si="10"/>
        <v>0</v>
      </c>
      <c r="J72" s="40">
        <f t="shared" si="10"/>
        <v>0.99</v>
      </c>
      <c r="K72" s="40">
        <f t="shared" si="10"/>
        <v>0</v>
      </c>
      <c r="L72" s="40">
        <f t="shared" si="10"/>
        <v>4.62</v>
      </c>
      <c r="M72" s="40">
        <f t="shared" si="10"/>
        <v>0.73499999999999999</v>
      </c>
      <c r="N72" s="40">
        <f t="shared" si="10"/>
        <v>5.4950000000000001</v>
      </c>
      <c r="O72" s="40">
        <f t="shared" si="10"/>
        <v>6.16</v>
      </c>
      <c r="P72" s="40">
        <f t="shared" si="10"/>
        <v>0</v>
      </c>
      <c r="Q72" s="40">
        <f t="shared" si="10"/>
        <v>0</v>
      </c>
      <c r="R72" s="40">
        <f t="shared" si="10"/>
        <v>0</v>
      </c>
      <c r="S72" s="40">
        <f t="shared" si="10"/>
        <v>0</v>
      </c>
      <c r="T72" s="40">
        <f t="shared" si="10"/>
        <v>0</v>
      </c>
      <c r="U72" s="40">
        <f t="shared" si="10"/>
        <v>0</v>
      </c>
      <c r="V72" s="40">
        <f t="shared" si="10"/>
        <v>0</v>
      </c>
      <c r="W72" s="40">
        <f t="shared" si="10"/>
        <v>0</v>
      </c>
      <c r="X72" s="40">
        <f t="shared" si="10"/>
        <v>0</v>
      </c>
      <c r="Y72" s="41">
        <f>SUM(C72:X72)</f>
        <v>139.26599999999999</v>
      </c>
    </row>
    <row r="73" spans="1:25" x14ac:dyDescent="0.15">
      <c r="A73" s="62" t="s">
        <v>11</v>
      </c>
      <c r="B73" s="63"/>
      <c r="C73" s="42">
        <f>SUM(C71:C72)</f>
        <v>36.68</v>
      </c>
      <c r="D73" s="42">
        <f t="shared" ref="D73:X73" si="11">+D69*D70</f>
        <v>2.4319999999999999</v>
      </c>
      <c r="E73" s="42">
        <f t="shared" si="11"/>
        <v>41.25</v>
      </c>
      <c r="F73" s="42">
        <f t="shared" si="11"/>
        <v>47.167999999999999</v>
      </c>
      <c r="G73" s="42">
        <f t="shared" si="11"/>
        <v>9.6</v>
      </c>
      <c r="H73" s="42">
        <f t="shared" si="11"/>
        <v>40.04</v>
      </c>
      <c r="I73" s="42">
        <f t="shared" si="11"/>
        <v>28.5</v>
      </c>
      <c r="J73" s="42">
        <f t="shared" si="11"/>
        <v>0.99</v>
      </c>
      <c r="K73" s="42">
        <f t="shared" si="11"/>
        <v>0</v>
      </c>
      <c r="L73" s="42">
        <f t="shared" si="11"/>
        <v>4.62</v>
      </c>
      <c r="M73" s="42">
        <f t="shared" si="11"/>
        <v>0.73499999999999999</v>
      </c>
      <c r="N73" s="42">
        <f t="shared" si="11"/>
        <v>5.4950000000000001</v>
      </c>
      <c r="O73" s="42">
        <f t="shared" si="11"/>
        <v>6.16</v>
      </c>
      <c r="P73" s="42">
        <f t="shared" si="11"/>
        <v>11.350000000000001</v>
      </c>
      <c r="Q73" s="42">
        <f t="shared" si="11"/>
        <v>0</v>
      </c>
      <c r="R73" s="42">
        <f t="shared" si="11"/>
        <v>0</v>
      </c>
      <c r="S73" s="42">
        <f t="shared" si="11"/>
        <v>0</v>
      </c>
      <c r="T73" s="42">
        <f t="shared" si="11"/>
        <v>0</v>
      </c>
      <c r="U73" s="42">
        <f t="shared" si="11"/>
        <v>0</v>
      </c>
      <c r="V73" s="43">
        <f t="shared" si="11"/>
        <v>0</v>
      </c>
      <c r="W73" s="43">
        <f t="shared" si="11"/>
        <v>0</v>
      </c>
      <c r="X73" s="43">
        <f t="shared" si="11"/>
        <v>0</v>
      </c>
      <c r="Y73" s="41">
        <f>SUM(C73:X73)</f>
        <v>235.02</v>
      </c>
    </row>
    <row r="74" spans="1:25" x14ac:dyDescent="0.1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</row>
    <row r="75" spans="1:25" x14ac:dyDescent="0.1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5"/>
    </row>
    <row r="76" spans="1:25" x14ac:dyDescent="0.15">
      <c r="A76" s="80" t="s">
        <v>12</v>
      </c>
      <c r="B76" s="80"/>
      <c r="C76" s="48"/>
      <c r="H76" s="80" t="s">
        <v>13</v>
      </c>
      <c r="I76" s="80"/>
      <c r="J76" s="80"/>
      <c r="K76" s="80"/>
      <c r="P76" s="80" t="s">
        <v>14</v>
      </c>
      <c r="Q76" s="80"/>
      <c r="R76" s="80"/>
      <c r="S76" s="80"/>
    </row>
  </sheetData>
  <mergeCells count="30">
    <mergeCell ref="P76:S76"/>
    <mergeCell ref="P50:S50"/>
    <mergeCell ref="A51:B52"/>
    <mergeCell ref="C51:V51"/>
    <mergeCell ref="A53:A56"/>
    <mergeCell ref="A57:A60"/>
    <mergeCell ref="A61:A64"/>
    <mergeCell ref="A69:B69"/>
    <mergeCell ref="A70:B70"/>
    <mergeCell ref="A73:B73"/>
    <mergeCell ref="A76:B76"/>
    <mergeCell ref="H76:K76"/>
    <mergeCell ref="A28:B28"/>
    <mergeCell ref="H28:K28"/>
    <mergeCell ref="P28:S28"/>
    <mergeCell ref="B49:J49"/>
    <mergeCell ref="M49:Q49"/>
    <mergeCell ref="R49:V49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C42" sqref="C42"/>
    </sheetView>
  </sheetViews>
  <sheetFormatPr defaultRowHeight="10.5" x14ac:dyDescent="0.15"/>
  <cols>
    <col min="1" max="1" width="3.140625" style="1" customWidth="1"/>
    <col min="2" max="2" width="9.85546875" style="1" customWidth="1"/>
    <col min="3" max="24" width="4.425781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4" t="s">
        <v>0</v>
      </c>
      <c r="C1" s="64"/>
      <c r="D1" s="64"/>
      <c r="E1" s="64"/>
      <c r="F1" s="64"/>
      <c r="G1" s="64"/>
      <c r="H1" s="64"/>
      <c r="I1" s="64"/>
      <c r="J1" s="64"/>
      <c r="L1" s="2"/>
      <c r="M1" s="65" t="s">
        <v>1</v>
      </c>
      <c r="N1" s="65"/>
      <c r="O1" s="65"/>
      <c r="P1" s="65"/>
      <c r="Q1" s="65"/>
      <c r="R1" s="65" t="s">
        <v>2</v>
      </c>
      <c r="S1" s="65"/>
      <c r="T1" s="65"/>
      <c r="U1" s="65"/>
      <c r="V1" s="6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6">
        <v>42998</v>
      </c>
      <c r="Q2" s="66"/>
      <c r="R2" s="66"/>
      <c r="S2" s="66"/>
      <c r="T2" s="5"/>
      <c r="U2" s="5"/>
      <c r="V2" s="5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7"/>
      <c r="X3" s="7"/>
      <c r="Y3" s="8"/>
    </row>
    <row r="4" spans="1:25" ht="45.75" thickBot="1" x14ac:dyDescent="0.2">
      <c r="A4" s="69"/>
      <c r="B4" s="70"/>
      <c r="C4" s="9" t="s">
        <v>19</v>
      </c>
      <c r="D4" s="10" t="s">
        <v>39</v>
      </c>
      <c r="E4" s="11" t="s">
        <v>22</v>
      </c>
      <c r="F4" s="11" t="s">
        <v>92</v>
      </c>
      <c r="G4" s="11" t="s">
        <v>56</v>
      </c>
      <c r="H4" s="11" t="s">
        <v>57</v>
      </c>
      <c r="I4" s="12" t="s">
        <v>26</v>
      </c>
      <c r="J4" s="11" t="s">
        <v>27</v>
      </c>
      <c r="K4" s="11" t="s">
        <v>28</v>
      </c>
      <c r="L4" s="11" t="s">
        <v>43</v>
      </c>
      <c r="M4" s="11" t="s">
        <v>29</v>
      </c>
      <c r="N4" s="12" t="s">
        <v>30</v>
      </c>
      <c r="O4" s="11" t="s">
        <v>34</v>
      </c>
      <c r="P4" s="11" t="s">
        <v>40</v>
      </c>
      <c r="Q4" s="11" t="s">
        <v>35</v>
      </c>
      <c r="R4" s="11" t="s">
        <v>33</v>
      </c>
      <c r="S4" s="11" t="s">
        <v>82</v>
      </c>
      <c r="T4" s="11" t="s">
        <v>78</v>
      </c>
      <c r="U4" s="12"/>
      <c r="V4" s="13"/>
      <c r="W4" s="10"/>
      <c r="X4" s="10"/>
      <c r="Y4" s="8"/>
    </row>
    <row r="5" spans="1:25" ht="11.25" customHeight="1" x14ac:dyDescent="0.15">
      <c r="A5" s="74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>
        <v>80</v>
      </c>
      <c r="T5" s="15">
        <v>80</v>
      </c>
      <c r="U5" s="15"/>
      <c r="V5" s="16"/>
      <c r="W5" s="16"/>
      <c r="X5" s="16"/>
      <c r="Y5" s="8"/>
    </row>
    <row r="6" spans="1:25" x14ac:dyDescent="0.15">
      <c r="A6" s="75"/>
      <c r="B6" s="17" t="s">
        <v>37</v>
      </c>
      <c r="C6" s="18"/>
      <c r="D6" s="18">
        <v>5</v>
      </c>
      <c r="E6" s="18"/>
      <c r="F6" s="18"/>
      <c r="G6" s="18">
        <v>35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75"/>
      <c r="B7" s="17" t="s">
        <v>57</v>
      </c>
      <c r="C7" s="18"/>
      <c r="D7" s="18"/>
      <c r="E7" s="18"/>
      <c r="F7" s="18"/>
      <c r="G7" s="18"/>
      <c r="H7" s="18">
        <v>30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6"/>
      <c r="B8" s="20" t="s">
        <v>17</v>
      </c>
      <c r="C8" s="21">
        <v>40</v>
      </c>
      <c r="D8" s="21"/>
      <c r="E8" s="21">
        <v>7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4" t="s">
        <v>6</v>
      </c>
      <c r="B9" s="14" t="s">
        <v>73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v>40</v>
      </c>
      <c r="P9" s="15"/>
      <c r="Q9" s="15">
        <v>40</v>
      </c>
      <c r="R9" s="15"/>
      <c r="S9" s="15"/>
      <c r="T9" s="15"/>
      <c r="U9" s="15"/>
      <c r="V9" s="16"/>
      <c r="W9" s="16"/>
      <c r="X9" s="16"/>
      <c r="Y9" s="8"/>
    </row>
    <row r="10" spans="1:25" ht="21" x14ac:dyDescent="0.15">
      <c r="A10" s="75"/>
      <c r="B10" s="23" t="s">
        <v>58</v>
      </c>
      <c r="C10" s="18"/>
      <c r="D10" s="18">
        <v>7</v>
      </c>
      <c r="E10" s="18"/>
      <c r="F10" s="18"/>
      <c r="G10" s="18"/>
      <c r="H10" s="18"/>
      <c r="I10" s="18">
        <v>45</v>
      </c>
      <c r="J10" s="18">
        <v>10</v>
      </c>
      <c r="K10" s="18">
        <v>25</v>
      </c>
      <c r="L10" s="18"/>
      <c r="M10" s="18">
        <v>5</v>
      </c>
      <c r="N10" s="18">
        <v>5</v>
      </c>
      <c r="O10" s="18">
        <v>5</v>
      </c>
      <c r="P10" s="18">
        <v>20</v>
      </c>
      <c r="Q10" s="18"/>
      <c r="R10" s="18">
        <v>5</v>
      </c>
      <c r="S10" s="18"/>
      <c r="T10" s="18"/>
      <c r="U10" s="18"/>
      <c r="V10" s="19"/>
      <c r="W10" s="19"/>
      <c r="X10" s="19"/>
      <c r="Y10" s="8"/>
    </row>
    <row r="11" spans="1:25" x14ac:dyDescent="0.15">
      <c r="A11" s="75"/>
      <c r="B11" s="23" t="s">
        <v>19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6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1"/>
      <c r="V12" s="22"/>
      <c r="W12" s="22"/>
      <c r="X12" s="22"/>
      <c r="Y12" s="8"/>
    </row>
    <row r="13" spans="1:25" ht="11.25" customHeight="1" x14ac:dyDescent="0.15">
      <c r="A13" s="74" t="s">
        <v>7</v>
      </c>
      <c r="B13" s="14" t="s">
        <v>22</v>
      </c>
      <c r="C13" s="15"/>
      <c r="D13" s="15"/>
      <c r="E13" s="15">
        <v>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5"/>
      <c r="B14" s="17" t="s">
        <v>91</v>
      </c>
      <c r="C14" s="18"/>
      <c r="D14" s="18">
        <v>7</v>
      </c>
      <c r="E14" s="18"/>
      <c r="F14" s="18">
        <f>1/3</f>
        <v>0.33333333333333331</v>
      </c>
      <c r="G14" s="18"/>
      <c r="H14" s="18"/>
      <c r="I14" s="18"/>
      <c r="J14" s="18"/>
      <c r="K14" s="18"/>
      <c r="L14" s="18"/>
      <c r="M14" s="18">
        <v>3</v>
      </c>
      <c r="N14" s="18">
        <v>5</v>
      </c>
      <c r="O14" s="18">
        <v>80</v>
      </c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75"/>
      <c r="B15" s="17" t="s">
        <v>19</v>
      </c>
      <c r="C15" s="18">
        <v>40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7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12</v>
      </c>
      <c r="E17" s="26">
        <f t="shared" si="0"/>
        <v>7</v>
      </c>
      <c r="F17" s="26">
        <f t="shared" si="0"/>
        <v>0</v>
      </c>
      <c r="G17" s="26">
        <f t="shared" si="0"/>
        <v>35</v>
      </c>
      <c r="H17" s="26">
        <f t="shared" si="0"/>
        <v>30</v>
      </c>
      <c r="I17" s="26">
        <f t="shared" si="0"/>
        <v>45</v>
      </c>
      <c r="J17" s="26">
        <f t="shared" si="0"/>
        <v>10</v>
      </c>
      <c r="K17" s="26">
        <f t="shared" si="0"/>
        <v>25</v>
      </c>
      <c r="L17" s="26">
        <f t="shared" si="0"/>
        <v>0</v>
      </c>
      <c r="M17" s="26">
        <f t="shared" si="0"/>
        <v>5</v>
      </c>
      <c r="N17" s="26">
        <f t="shared" si="0"/>
        <v>5</v>
      </c>
      <c r="O17" s="26">
        <f t="shared" si="0"/>
        <v>45</v>
      </c>
      <c r="P17" s="26">
        <f t="shared" si="0"/>
        <v>20</v>
      </c>
      <c r="Q17" s="26">
        <f t="shared" si="0"/>
        <v>40</v>
      </c>
      <c r="R17" s="26">
        <f t="shared" si="0"/>
        <v>5</v>
      </c>
      <c r="S17" s="26">
        <f t="shared" si="0"/>
        <v>80</v>
      </c>
      <c r="T17" s="26">
        <f t="shared" si="0"/>
        <v>80</v>
      </c>
      <c r="U17" s="26">
        <f t="shared" si="0"/>
        <v>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1.2E-2</v>
      </c>
      <c r="E18" s="29">
        <f>+(A17*E17)/1000</f>
        <v>7.0000000000000001E-3</v>
      </c>
      <c r="F18" s="29">
        <f>+(A17*F17)/1000</f>
        <v>0</v>
      </c>
      <c r="G18" s="29">
        <f>+(A17*G17)/1000</f>
        <v>3.5000000000000003E-2</v>
      </c>
      <c r="H18" s="29">
        <f>+(A17*H17)/1000</f>
        <v>0.03</v>
      </c>
      <c r="I18" s="29">
        <f>+(A17*I17)/1000</f>
        <v>4.4999999999999998E-2</v>
      </c>
      <c r="J18" s="29">
        <f>+(A17*J17)/1000</f>
        <v>0.01</v>
      </c>
      <c r="K18" s="29">
        <f>+(A17*K17)/1000</f>
        <v>2.5000000000000001E-2</v>
      </c>
      <c r="L18" s="29">
        <f>+(A17*L17)/1000</f>
        <v>0</v>
      </c>
      <c r="M18" s="29">
        <f>+(A17*M17)/1000</f>
        <v>5.0000000000000001E-3</v>
      </c>
      <c r="N18" s="29">
        <f>+(A17*N17)/1000</f>
        <v>5.0000000000000001E-3</v>
      </c>
      <c r="O18" s="29">
        <f>+(A17*O17)/1000</f>
        <v>4.4999999999999998E-2</v>
      </c>
      <c r="P18" s="29">
        <f>+(A17*P17)/1000</f>
        <v>0.02</v>
      </c>
      <c r="Q18" s="29">
        <f>+(A17*Q17)/1000</f>
        <v>0.04</v>
      </c>
      <c r="R18" s="29">
        <f>+(A17*R17)/1000</f>
        <v>5.0000000000000001E-3</v>
      </c>
      <c r="S18" s="29">
        <f>+(A17*S17)/1000</f>
        <v>0.08</v>
      </c>
      <c r="T18" s="29">
        <f>+(A17*T17)/1000</f>
        <v>0.08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7</v>
      </c>
      <c r="E19" s="30">
        <f t="shared" si="1"/>
        <v>7</v>
      </c>
      <c r="F19" s="30">
        <f t="shared" si="1"/>
        <v>0.33333333333333331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3</v>
      </c>
      <c r="N19" s="30">
        <f t="shared" si="1"/>
        <v>5</v>
      </c>
      <c r="O19" s="30">
        <f t="shared" si="1"/>
        <v>80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7.0000000000000001E-3</v>
      </c>
      <c r="E20" s="33">
        <f>+(A19*E19)/1000</f>
        <v>7.0000000000000001E-3</v>
      </c>
      <c r="F20" s="33">
        <f>+(A19*F19)</f>
        <v>0.33333333333333331</v>
      </c>
      <c r="G20" s="33">
        <f>+(A19*G19)/1000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+(A19*M19)/1000</f>
        <v>3.0000000000000001E-3</v>
      </c>
      <c r="N20" s="33">
        <f>+(A19*N19)/1000</f>
        <v>5.0000000000000001E-3</v>
      </c>
      <c r="O20" s="33">
        <f>+(A19*O19)/1000</f>
        <v>0.08</v>
      </c>
      <c r="P20" s="33">
        <f>+(A19*P19)</f>
        <v>0</v>
      </c>
      <c r="Q20" s="33">
        <f>+(A19*Q19)/1000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78" t="s">
        <v>8</v>
      </c>
      <c r="B21" s="79"/>
      <c r="C21" s="35">
        <f>+C20+C18</f>
        <v>0.12</v>
      </c>
      <c r="D21" s="35">
        <f t="shared" ref="D21:X21" si="2">+D20+D18</f>
        <v>1.9E-2</v>
      </c>
      <c r="E21" s="35">
        <f t="shared" si="2"/>
        <v>1.4E-2</v>
      </c>
      <c r="F21" s="35">
        <f t="shared" si="2"/>
        <v>0.33333333333333331</v>
      </c>
      <c r="G21" s="35">
        <f t="shared" si="2"/>
        <v>3.5000000000000003E-2</v>
      </c>
      <c r="H21" s="35">
        <f t="shared" si="2"/>
        <v>0.03</v>
      </c>
      <c r="I21" s="35">
        <f t="shared" si="2"/>
        <v>4.4999999999999998E-2</v>
      </c>
      <c r="J21" s="35">
        <f t="shared" si="2"/>
        <v>0.01</v>
      </c>
      <c r="K21" s="35">
        <f t="shared" si="2"/>
        <v>2.5000000000000001E-2</v>
      </c>
      <c r="L21" s="35">
        <f t="shared" si="2"/>
        <v>0</v>
      </c>
      <c r="M21" s="35">
        <f t="shared" si="2"/>
        <v>8.0000000000000002E-3</v>
      </c>
      <c r="N21" s="35">
        <f t="shared" si="2"/>
        <v>0.01</v>
      </c>
      <c r="O21" s="35">
        <f t="shared" si="2"/>
        <v>0.125</v>
      </c>
      <c r="P21" s="35">
        <f t="shared" si="2"/>
        <v>0.02</v>
      </c>
      <c r="Q21" s="35">
        <f t="shared" si="2"/>
        <v>0.04</v>
      </c>
      <c r="R21" s="35">
        <f t="shared" si="2"/>
        <v>5.0000000000000001E-3</v>
      </c>
      <c r="S21" s="35">
        <f t="shared" si="2"/>
        <v>0.08</v>
      </c>
      <c r="T21" s="35">
        <f t="shared" si="2"/>
        <v>0.08</v>
      </c>
      <c r="U21" s="35">
        <f t="shared" si="2"/>
        <v>0</v>
      </c>
      <c r="V21" s="35">
        <f t="shared" si="2"/>
        <v>0</v>
      </c>
      <c r="W21" s="35">
        <f t="shared" si="2"/>
        <v>0</v>
      </c>
      <c r="X21" s="35">
        <f t="shared" si="2"/>
        <v>0</v>
      </c>
      <c r="Y21" s="8"/>
    </row>
    <row r="22" spans="1:25" x14ac:dyDescent="0.15">
      <c r="A22" s="71" t="s">
        <v>9</v>
      </c>
      <c r="B22" s="73"/>
      <c r="C22" s="36">
        <v>262</v>
      </c>
      <c r="D22" s="36">
        <v>2948</v>
      </c>
      <c r="E22" s="36">
        <v>1650</v>
      </c>
      <c r="F22" s="36">
        <v>57</v>
      </c>
      <c r="G22" s="36">
        <v>390</v>
      </c>
      <c r="H22" s="36">
        <v>858</v>
      </c>
      <c r="I22" s="36">
        <v>2644</v>
      </c>
      <c r="J22" s="36">
        <v>187</v>
      </c>
      <c r="K22" s="36">
        <v>153</v>
      </c>
      <c r="L22" s="36">
        <v>128</v>
      </c>
      <c r="M22" s="36">
        <v>128</v>
      </c>
      <c r="N22" s="36">
        <v>198</v>
      </c>
      <c r="O22" s="36">
        <v>208</v>
      </c>
      <c r="P22" s="36">
        <v>269</v>
      </c>
      <c r="Q22" s="36">
        <v>154</v>
      </c>
      <c r="R22" s="36">
        <v>147</v>
      </c>
      <c r="S22" s="36">
        <v>358</v>
      </c>
      <c r="T22" s="36">
        <v>268</v>
      </c>
      <c r="U22" s="36"/>
      <c r="V22" s="36"/>
      <c r="W22" s="37"/>
      <c r="X22" s="37"/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35.375999999999998</v>
      </c>
      <c r="E23" s="40">
        <f t="shared" ref="E23:X23" si="3">SUM(E18*E22)</f>
        <v>11.55</v>
      </c>
      <c r="F23" s="40">
        <f t="shared" si="3"/>
        <v>0</v>
      </c>
      <c r="G23" s="40">
        <f t="shared" si="3"/>
        <v>13.650000000000002</v>
      </c>
      <c r="H23" s="40">
        <f t="shared" si="3"/>
        <v>25.74</v>
      </c>
      <c r="I23" s="40">
        <f t="shared" si="3"/>
        <v>118.97999999999999</v>
      </c>
      <c r="J23" s="40">
        <f t="shared" si="3"/>
        <v>1.87</v>
      </c>
      <c r="K23" s="40">
        <f t="shared" si="3"/>
        <v>3.8250000000000002</v>
      </c>
      <c r="L23" s="40">
        <f t="shared" si="3"/>
        <v>0</v>
      </c>
      <c r="M23" s="40">
        <f t="shared" si="3"/>
        <v>0.64</v>
      </c>
      <c r="N23" s="40">
        <f t="shared" si="3"/>
        <v>0.99</v>
      </c>
      <c r="O23" s="40">
        <f t="shared" si="3"/>
        <v>9.36</v>
      </c>
      <c r="P23" s="40">
        <f t="shared" si="3"/>
        <v>5.38</v>
      </c>
      <c r="Q23" s="40">
        <f t="shared" si="3"/>
        <v>6.16</v>
      </c>
      <c r="R23" s="40">
        <f t="shared" si="3"/>
        <v>0.73499999999999999</v>
      </c>
      <c r="S23" s="40">
        <f t="shared" si="3"/>
        <v>28.64</v>
      </c>
      <c r="T23" s="40">
        <f t="shared" si="3"/>
        <v>21.44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1">
        <f>SUM(C23:X23)</f>
        <v>305.29599999999999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20.635999999999999</v>
      </c>
      <c r="E24" s="40">
        <f t="shared" ref="E24:X24" si="4">SUM(E20*E22)</f>
        <v>11.55</v>
      </c>
      <c r="F24" s="40">
        <f t="shared" si="4"/>
        <v>19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0.38400000000000001</v>
      </c>
      <c r="N24" s="40">
        <f t="shared" si="4"/>
        <v>0.99</v>
      </c>
      <c r="O24" s="40">
        <f t="shared" si="4"/>
        <v>16.64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1">
        <f>SUM(C24:X24)</f>
        <v>79.680000000000007</v>
      </c>
    </row>
    <row r="25" spans="1:25" x14ac:dyDescent="0.15">
      <c r="A25" s="62" t="s">
        <v>11</v>
      </c>
      <c r="B25" s="63"/>
      <c r="C25" s="42">
        <f>SUM(C23:C24)</f>
        <v>31.44</v>
      </c>
      <c r="D25" s="42">
        <f t="shared" ref="D25:X25" si="5">+D21*D22</f>
        <v>56.012</v>
      </c>
      <c r="E25" s="42">
        <f t="shared" si="5"/>
        <v>23.1</v>
      </c>
      <c r="F25" s="42">
        <f t="shared" si="5"/>
        <v>19</v>
      </c>
      <c r="G25" s="42">
        <f t="shared" si="5"/>
        <v>13.650000000000002</v>
      </c>
      <c r="H25" s="42">
        <f t="shared" si="5"/>
        <v>25.74</v>
      </c>
      <c r="I25" s="42">
        <f t="shared" si="5"/>
        <v>118.97999999999999</v>
      </c>
      <c r="J25" s="42">
        <f t="shared" si="5"/>
        <v>1.87</v>
      </c>
      <c r="K25" s="42">
        <f t="shared" si="5"/>
        <v>3.8250000000000002</v>
      </c>
      <c r="L25" s="42">
        <f t="shared" si="5"/>
        <v>0</v>
      </c>
      <c r="M25" s="42">
        <f t="shared" si="5"/>
        <v>1.024</v>
      </c>
      <c r="N25" s="42">
        <f t="shared" si="5"/>
        <v>1.98</v>
      </c>
      <c r="O25" s="42">
        <f t="shared" si="5"/>
        <v>26</v>
      </c>
      <c r="P25" s="42">
        <f t="shared" si="5"/>
        <v>5.38</v>
      </c>
      <c r="Q25" s="42">
        <f t="shared" si="5"/>
        <v>6.16</v>
      </c>
      <c r="R25" s="42">
        <f t="shared" si="5"/>
        <v>0.73499999999999999</v>
      </c>
      <c r="S25" s="42">
        <f t="shared" si="5"/>
        <v>28.64</v>
      </c>
      <c r="T25" s="42">
        <f t="shared" si="5"/>
        <v>21.44</v>
      </c>
      <c r="U25" s="42">
        <f t="shared" si="5"/>
        <v>0</v>
      </c>
      <c r="V25" s="42">
        <f t="shared" si="5"/>
        <v>0</v>
      </c>
      <c r="W25" s="43">
        <f t="shared" si="5"/>
        <v>0</v>
      </c>
      <c r="X25" s="43">
        <f t="shared" si="5"/>
        <v>0</v>
      </c>
      <c r="Y25" s="41">
        <f>SUM(C25:X25)</f>
        <v>384.97600000000006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80" t="s">
        <v>12</v>
      </c>
      <c r="B28" s="80"/>
      <c r="C28" s="48"/>
      <c r="H28" s="80" t="s">
        <v>13</v>
      </c>
      <c r="I28" s="80"/>
      <c r="J28" s="80"/>
      <c r="K28" s="80"/>
      <c r="P28" s="80" t="s">
        <v>14</v>
      </c>
      <c r="Q28" s="80"/>
      <c r="R28" s="80"/>
      <c r="S28" s="80"/>
    </row>
    <row r="31" spans="1:25" x14ac:dyDescent="0.15">
      <c r="B31" s="64" t="s">
        <v>0</v>
      </c>
      <c r="C31" s="64"/>
      <c r="D31" s="64"/>
      <c r="E31" s="64"/>
      <c r="F31" s="64"/>
      <c r="G31" s="64"/>
      <c r="H31" s="64"/>
      <c r="I31" s="64"/>
      <c r="J31" s="64"/>
      <c r="L31" s="2"/>
      <c r="M31" s="65" t="s">
        <v>1</v>
      </c>
      <c r="N31" s="65"/>
      <c r="O31" s="65"/>
      <c r="P31" s="65"/>
      <c r="Q31" s="65"/>
      <c r="R31" s="65" t="s">
        <v>80</v>
      </c>
      <c r="S31" s="65"/>
      <c r="T31" s="65"/>
      <c r="U31" s="65"/>
      <c r="V31" s="65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6">
        <v>42998</v>
      </c>
      <c r="Q32" s="66"/>
      <c r="R32" s="66"/>
      <c r="S32" s="66"/>
      <c r="T32" s="5"/>
      <c r="U32" s="5"/>
      <c r="V32" s="5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7"/>
      <c r="X33" s="7"/>
      <c r="Y33" s="8"/>
    </row>
    <row r="34" spans="1:25" ht="58.5" thickBot="1" x14ac:dyDescent="0.2">
      <c r="A34" s="69"/>
      <c r="B34" s="70"/>
      <c r="C34" s="9" t="s">
        <v>19</v>
      </c>
      <c r="D34" s="11" t="s">
        <v>21</v>
      </c>
      <c r="E34" s="11" t="s">
        <v>28</v>
      </c>
      <c r="F34" s="11" t="s">
        <v>22</v>
      </c>
      <c r="G34" s="11" t="s">
        <v>63</v>
      </c>
      <c r="H34" s="11" t="s">
        <v>30</v>
      </c>
      <c r="I34" s="11" t="s">
        <v>34</v>
      </c>
      <c r="J34" s="11" t="s">
        <v>35</v>
      </c>
      <c r="K34" s="11" t="s">
        <v>26</v>
      </c>
      <c r="L34" s="11" t="s">
        <v>78</v>
      </c>
      <c r="M34" s="11" t="s">
        <v>33</v>
      </c>
      <c r="N34" s="11"/>
      <c r="O34" s="11"/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4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>
        <v>80</v>
      </c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5"/>
      <c r="B36" s="17" t="s">
        <v>61</v>
      </c>
      <c r="C36" s="18"/>
      <c r="D36" s="18">
        <v>3</v>
      </c>
      <c r="E36" s="18">
        <v>70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5"/>
      <c r="B37" s="17" t="s">
        <v>22</v>
      </c>
      <c r="C37" s="18"/>
      <c r="D37" s="18"/>
      <c r="E37" s="18"/>
      <c r="F37" s="18">
        <v>15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6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4" t="s">
        <v>6</v>
      </c>
      <c r="B39" s="14" t="s">
        <v>18</v>
      </c>
      <c r="C39" s="15"/>
      <c r="D39" s="15"/>
      <c r="E39" s="15"/>
      <c r="F39" s="15"/>
      <c r="G39" s="15"/>
      <c r="H39" s="15">
        <v>15</v>
      </c>
      <c r="I39" s="15">
        <v>50</v>
      </c>
      <c r="J39" s="15">
        <v>35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5"/>
      <c r="B40" s="17" t="s">
        <v>83</v>
      </c>
      <c r="C40" s="18"/>
      <c r="D40" s="18">
        <v>15</v>
      </c>
      <c r="E40" s="18"/>
      <c r="F40" s="18"/>
      <c r="G40" s="18">
        <v>50</v>
      </c>
      <c r="H40" s="18"/>
      <c r="I40" s="18"/>
      <c r="J40" s="18"/>
      <c r="K40" s="18">
        <v>30</v>
      </c>
      <c r="L40" s="18"/>
      <c r="M40" s="18">
        <v>3</v>
      </c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5"/>
      <c r="B41" s="17" t="s">
        <v>84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6"/>
      <c r="B42" s="20" t="s">
        <v>19</v>
      </c>
      <c r="C42" s="21">
        <v>60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4" t="s">
        <v>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5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5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7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3</v>
      </c>
      <c r="E47" s="26">
        <f t="shared" si="6"/>
        <v>70</v>
      </c>
      <c r="F47" s="26">
        <f t="shared" si="6"/>
        <v>15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80</v>
      </c>
      <c r="M47" s="26">
        <f t="shared" si="6"/>
        <v>0</v>
      </c>
      <c r="N47" s="26">
        <f t="shared" si="6"/>
        <v>0</v>
      </c>
      <c r="O47" s="26">
        <f t="shared" si="6"/>
        <v>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0.08</v>
      </c>
      <c r="D48" s="29">
        <f>+(A47*D47)/1000</f>
        <v>3.0000000000000001E-3</v>
      </c>
      <c r="E48" s="29">
        <f>+(A47*E47)/1000</f>
        <v>7.0000000000000007E-2</v>
      </c>
      <c r="F48" s="29">
        <f>+(A47*F47)/1000</f>
        <v>1.4999999999999999E-2</v>
      </c>
      <c r="G48" s="29">
        <f>+(A47*G47)/1000</f>
        <v>0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0.08</v>
      </c>
      <c r="M48" s="29">
        <f>+(A47*M47)/1000</f>
        <v>0</v>
      </c>
      <c r="N48" s="29">
        <f>+(A47*N47)/1000</f>
        <v>0</v>
      </c>
      <c r="O48" s="29">
        <f>+(A47*O47)/1000</f>
        <v>0</v>
      </c>
      <c r="P48" s="29">
        <f>+(A47*P47)/1000</f>
        <v>0</v>
      </c>
      <c r="Q48" s="29">
        <f>+(A47*Q47)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15</v>
      </c>
      <c r="E49" s="30">
        <f t="shared" si="7"/>
        <v>0</v>
      </c>
      <c r="F49" s="30">
        <f t="shared" si="7"/>
        <v>0</v>
      </c>
      <c r="G49" s="30">
        <f t="shared" si="7"/>
        <v>50</v>
      </c>
      <c r="H49" s="30">
        <f t="shared" si="7"/>
        <v>15</v>
      </c>
      <c r="I49" s="30">
        <f t="shared" si="7"/>
        <v>50</v>
      </c>
      <c r="J49" s="30">
        <f t="shared" si="7"/>
        <v>35</v>
      </c>
      <c r="K49" s="30">
        <f t="shared" si="7"/>
        <v>30</v>
      </c>
      <c r="L49" s="30">
        <f t="shared" si="7"/>
        <v>0</v>
      </c>
      <c r="M49" s="30">
        <f t="shared" si="7"/>
        <v>3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1.4999999999999999E-2</v>
      </c>
      <c r="E50" s="33">
        <f>+(A49*E49)/1000</f>
        <v>0</v>
      </c>
      <c r="F50" s="33">
        <f>+(A49*F49)/1000</f>
        <v>0</v>
      </c>
      <c r="G50" s="33">
        <f>+(A49*G49)/1000</f>
        <v>0.05</v>
      </c>
      <c r="H50" s="33">
        <f>+(A49*H49)/1000</f>
        <v>1.4999999999999999E-2</v>
      </c>
      <c r="I50" s="33">
        <f>+(A49*I49)/1000</f>
        <v>0.05</v>
      </c>
      <c r="J50" s="33">
        <f>+(A49*J49)/1000</f>
        <v>3.5000000000000003E-2</v>
      </c>
      <c r="K50" s="33">
        <f>+(A49*K49)/1000</f>
        <v>0.03</v>
      </c>
      <c r="L50" s="33">
        <f>+(A49*L49)/1000</f>
        <v>0</v>
      </c>
      <c r="M50" s="33">
        <f>+(A49*M49)/1000</f>
        <v>3.0000000000000001E-3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8" t="s">
        <v>8</v>
      </c>
      <c r="B51" s="79"/>
      <c r="C51" s="35">
        <f>+C48+C50</f>
        <v>0.14000000000000001</v>
      </c>
      <c r="D51" s="35">
        <f t="shared" ref="D51:X51" si="8">+D48+D50</f>
        <v>1.7999999999999999E-2</v>
      </c>
      <c r="E51" s="35">
        <f t="shared" si="8"/>
        <v>7.0000000000000007E-2</v>
      </c>
      <c r="F51" s="35">
        <f t="shared" si="8"/>
        <v>1.4999999999999999E-2</v>
      </c>
      <c r="G51" s="35">
        <f t="shared" si="8"/>
        <v>0.05</v>
      </c>
      <c r="H51" s="35">
        <f t="shared" si="8"/>
        <v>1.4999999999999999E-2</v>
      </c>
      <c r="I51" s="35">
        <f t="shared" si="8"/>
        <v>0.05</v>
      </c>
      <c r="J51" s="35">
        <f t="shared" si="8"/>
        <v>3.5000000000000003E-2</v>
      </c>
      <c r="K51" s="35">
        <f t="shared" si="8"/>
        <v>0.03</v>
      </c>
      <c r="L51" s="35">
        <f t="shared" si="8"/>
        <v>0.08</v>
      </c>
      <c r="M51" s="35">
        <f t="shared" si="8"/>
        <v>3.0000000000000001E-3</v>
      </c>
      <c r="N51" s="35">
        <f t="shared" si="8"/>
        <v>0</v>
      </c>
      <c r="O51" s="35">
        <f t="shared" si="8"/>
        <v>0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35">
        <f t="shared" si="8"/>
        <v>0</v>
      </c>
      <c r="W51" s="35">
        <f t="shared" si="8"/>
        <v>0</v>
      </c>
      <c r="X51" s="35">
        <f t="shared" si="8"/>
        <v>0</v>
      </c>
      <c r="Y51" s="8"/>
    </row>
    <row r="52" spans="1:25" x14ac:dyDescent="0.15">
      <c r="A52" s="71" t="s">
        <v>9</v>
      </c>
      <c r="B52" s="73"/>
      <c r="C52" s="36">
        <v>262</v>
      </c>
      <c r="D52" s="36">
        <v>608</v>
      </c>
      <c r="E52" s="36">
        <v>153</v>
      </c>
      <c r="F52" s="36">
        <v>1650</v>
      </c>
      <c r="G52" s="36">
        <v>444</v>
      </c>
      <c r="H52" s="36">
        <v>198</v>
      </c>
      <c r="I52" s="36">
        <v>157</v>
      </c>
      <c r="J52" s="36">
        <v>154</v>
      </c>
      <c r="K52" s="36">
        <v>2644</v>
      </c>
      <c r="L52" s="36">
        <v>268</v>
      </c>
      <c r="M52" s="36">
        <v>147</v>
      </c>
      <c r="N52" s="36"/>
      <c r="O52" s="36"/>
      <c r="P52" s="36"/>
      <c r="Q52" s="36"/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1.8240000000000001</v>
      </c>
      <c r="E53" s="40">
        <f t="shared" ref="E53:X53" si="9">SUM(E48*E52)</f>
        <v>10.71</v>
      </c>
      <c r="F53" s="40">
        <f t="shared" si="9"/>
        <v>24.75</v>
      </c>
      <c r="G53" s="40">
        <f t="shared" si="9"/>
        <v>0</v>
      </c>
      <c r="H53" s="40">
        <f t="shared" si="9"/>
        <v>0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21.44</v>
      </c>
      <c r="M53" s="40">
        <f t="shared" si="9"/>
        <v>0</v>
      </c>
      <c r="N53" s="40">
        <f t="shared" si="9"/>
        <v>0</v>
      </c>
      <c r="O53" s="40">
        <f t="shared" si="9"/>
        <v>0</v>
      </c>
      <c r="P53" s="40">
        <f t="shared" si="9"/>
        <v>0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79.683999999999997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9.1199999999999992</v>
      </c>
      <c r="E54" s="40">
        <f t="shared" ref="E54:X54" si="10">SUM(E50*E52)</f>
        <v>0</v>
      </c>
      <c r="F54" s="40">
        <f t="shared" si="10"/>
        <v>0</v>
      </c>
      <c r="G54" s="40">
        <f t="shared" si="10"/>
        <v>22.200000000000003</v>
      </c>
      <c r="H54" s="40">
        <f t="shared" si="10"/>
        <v>2.9699999999999998</v>
      </c>
      <c r="I54" s="40">
        <f t="shared" si="10"/>
        <v>7.8500000000000005</v>
      </c>
      <c r="J54" s="40">
        <f t="shared" si="10"/>
        <v>5.3900000000000006</v>
      </c>
      <c r="K54" s="40">
        <f t="shared" si="10"/>
        <v>79.319999999999993</v>
      </c>
      <c r="L54" s="40">
        <f t="shared" si="10"/>
        <v>0</v>
      </c>
      <c r="M54" s="40">
        <f t="shared" si="10"/>
        <v>0.441</v>
      </c>
      <c r="N54" s="40">
        <f t="shared" si="10"/>
        <v>0</v>
      </c>
      <c r="O54" s="40">
        <f t="shared" si="10"/>
        <v>0</v>
      </c>
      <c r="P54" s="40">
        <f t="shared" si="10"/>
        <v>0</v>
      </c>
      <c r="Q54" s="40">
        <f t="shared" si="10"/>
        <v>0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143.011</v>
      </c>
    </row>
    <row r="55" spans="1:25" x14ac:dyDescent="0.15">
      <c r="A55" s="62" t="s">
        <v>11</v>
      </c>
      <c r="B55" s="63"/>
      <c r="C55" s="42">
        <f>SUM(C53:C54)</f>
        <v>36.68</v>
      </c>
      <c r="D55" s="42">
        <f t="shared" ref="D55:X55" si="11">+D51*D52</f>
        <v>10.943999999999999</v>
      </c>
      <c r="E55" s="42">
        <f t="shared" si="11"/>
        <v>10.71</v>
      </c>
      <c r="F55" s="42">
        <f t="shared" si="11"/>
        <v>24.75</v>
      </c>
      <c r="G55" s="42">
        <f t="shared" si="11"/>
        <v>22.200000000000003</v>
      </c>
      <c r="H55" s="42">
        <f t="shared" si="11"/>
        <v>2.9699999999999998</v>
      </c>
      <c r="I55" s="42">
        <f t="shared" si="11"/>
        <v>7.8500000000000005</v>
      </c>
      <c r="J55" s="42">
        <f t="shared" si="11"/>
        <v>5.3900000000000006</v>
      </c>
      <c r="K55" s="42">
        <f t="shared" si="11"/>
        <v>79.319999999999993</v>
      </c>
      <c r="L55" s="42">
        <f t="shared" si="11"/>
        <v>21.44</v>
      </c>
      <c r="M55" s="42">
        <f t="shared" si="11"/>
        <v>0.441</v>
      </c>
      <c r="N55" s="42">
        <f t="shared" si="11"/>
        <v>0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222.69499999999999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80" t="s">
        <v>12</v>
      </c>
      <c r="B58" s="80"/>
      <c r="C58" s="48"/>
      <c r="H58" s="80" t="s">
        <v>13</v>
      </c>
      <c r="I58" s="80"/>
      <c r="J58" s="80"/>
      <c r="K58" s="80"/>
      <c r="P58" s="80" t="s">
        <v>14</v>
      </c>
      <c r="Q58" s="80"/>
      <c r="R58" s="80"/>
      <c r="S58" s="8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D40" sqref="D40"/>
    </sheetView>
  </sheetViews>
  <sheetFormatPr defaultRowHeight="10.5" x14ac:dyDescent="0.15"/>
  <cols>
    <col min="1" max="1" width="3.140625" style="1" customWidth="1"/>
    <col min="2" max="2" width="10.28515625" style="1" customWidth="1"/>
    <col min="3" max="24" width="4.8554687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4" t="s">
        <v>0</v>
      </c>
      <c r="C1" s="64"/>
      <c r="D1" s="64"/>
      <c r="E1" s="64"/>
      <c r="F1" s="64"/>
      <c r="G1" s="64"/>
      <c r="H1" s="64"/>
      <c r="I1" s="64"/>
      <c r="J1" s="64"/>
      <c r="L1" s="2"/>
      <c r="M1" s="65" t="s">
        <v>1</v>
      </c>
      <c r="N1" s="65"/>
      <c r="O1" s="65"/>
      <c r="P1" s="65"/>
      <c r="Q1" s="65"/>
      <c r="R1" s="65" t="s">
        <v>2</v>
      </c>
      <c r="S1" s="65"/>
      <c r="T1" s="65"/>
      <c r="U1" s="65"/>
      <c r="V1" s="6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6">
        <v>42999</v>
      </c>
      <c r="Q2" s="66"/>
      <c r="R2" s="66"/>
      <c r="S2" s="66"/>
      <c r="T2" s="5"/>
      <c r="U2" s="5"/>
      <c r="V2" s="5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7"/>
      <c r="X3" s="7"/>
      <c r="Y3" s="8"/>
    </row>
    <row r="4" spans="1:25" ht="55.5" thickBot="1" x14ac:dyDescent="0.2">
      <c r="A4" s="69"/>
      <c r="B4" s="70"/>
      <c r="C4" s="9" t="s">
        <v>19</v>
      </c>
      <c r="D4" s="10" t="s">
        <v>21</v>
      </c>
      <c r="E4" s="11" t="s">
        <v>39</v>
      </c>
      <c r="F4" s="11" t="s">
        <v>22</v>
      </c>
      <c r="G4" s="11" t="s">
        <v>23</v>
      </c>
      <c r="H4" s="11" t="s">
        <v>93</v>
      </c>
      <c r="I4" s="12" t="s">
        <v>47</v>
      </c>
      <c r="J4" s="11" t="s">
        <v>29</v>
      </c>
      <c r="K4" s="11" t="s">
        <v>34</v>
      </c>
      <c r="L4" s="11" t="s">
        <v>35</v>
      </c>
      <c r="M4" s="11" t="s">
        <v>41</v>
      </c>
      <c r="N4" s="12" t="s">
        <v>28</v>
      </c>
      <c r="O4" s="11" t="s">
        <v>20</v>
      </c>
      <c r="P4" s="11" t="s">
        <v>26</v>
      </c>
      <c r="Q4" s="11" t="s">
        <v>31</v>
      </c>
      <c r="R4" s="11" t="s">
        <v>32</v>
      </c>
      <c r="S4" s="11" t="s">
        <v>25</v>
      </c>
      <c r="T4" s="11" t="s">
        <v>78</v>
      </c>
      <c r="U4" s="12" t="s">
        <v>79</v>
      </c>
      <c r="V4" s="13" t="s">
        <v>57</v>
      </c>
      <c r="W4" s="10" t="s">
        <v>30</v>
      </c>
      <c r="X4" s="10" t="s">
        <v>27</v>
      </c>
      <c r="Y4" s="8"/>
    </row>
    <row r="5" spans="1:25" ht="11.25" customHeight="1" x14ac:dyDescent="0.15">
      <c r="A5" s="74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>
        <v>60</v>
      </c>
      <c r="U5" s="15">
        <v>300</v>
      </c>
      <c r="V5" s="16"/>
      <c r="W5" s="16"/>
      <c r="X5" s="16"/>
      <c r="Y5" s="8"/>
    </row>
    <row r="6" spans="1:25" x14ac:dyDescent="0.15">
      <c r="A6" s="75"/>
      <c r="B6" s="17" t="s">
        <v>16</v>
      </c>
      <c r="C6" s="18"/>
      <c r="D6" s="18"/>
      <c r="E6" s="18"/>
      <c r="F6" s="18"/>
      <c r="G6" s="18">
        <v>20</v>
      </c>
      <c r="H6" s="18">
        <v>25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75"/>
      <c r="B7" s="17" t="s">
        <v>38</v>
      </c>
      <c r="C7" s="18"/>
      <c r="D7" s="18">
        <v>5</v>
      </c>
      <c r="E7" s="18"/>
      <c r="F7" s="18"/>
      <c r="G7" s="18">
        <v>18</v>
      </c>
      <c r="H7" s="18"/>
      <c r="I7" s="18"/>
      <c r="J7" s="18"/>
      <c r="K7" s="18"/>
      <c r="L7" s="18"/>
      <c r="M7" s="18"/>
      <c r="N7" s="18"/>
      <c r="O7" s="18">
        <v>25</v>
      </c>
      <c r="P7" s="18"/>
      <c r="Q7" s="18">
        <v>0.1</v>
      </c>
      <c r="R7" s="18">
        <v>28</v>
      </c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6"/>
      <c r="B8" s="20" t="s">
        <v>59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>
        <v>20</v>
      </c>
      <c r="W8" s="22"/>
      <c r="X8" s="22"/>
      <c r="Y8" s="8"/>
    </row>
    <row r="9" spans="1:25" ht="11.25" customHeight="1" x14ac:dyDescent="0.15">
      <c r="A9" s="74" t="s">
        <v>6</v>
      </c>
      <c r="B9" s="14" t="s">
        <v>30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>
        <v>10</v>
      </c>
      <c r="T9" s="15"/>
      <c r="U9" s="15"/>
      <c r="V9" s="16"/>
      <c r="W9" s="16">
        <v>30</v>
      </c>
      <c r="X9" s="16"/>
      <c r="Y9" s="8"/>
    </row>
    <row r="10" spans="1:25" x14ac:dyDescent="0.15">
      <c r="A10" s="75"/>
      <c r="B10" s="23" t="s">
        <v>35</v>
      </c>
      <c r="C10" s="18"/>
      <c r="D10" s="18"/>
      <c r="E10" s="18"/>
      <c r="F10" s="18"/>
      <c r="G10" s="18"/>
      <c r="H10" s="18"/>
      <c r="I10" s="18"/>
      <c r="J10" s="18"/>
      <c r="K10" s="18"/>
      <c r="L10" s="18">
        <v>40</v>
      </c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8"/>
    </row>
    <row r="11" spans="1:25" x14ac:dyDescent="0.15">
      <c r="A11" s="75"/>
      <c r="B11" s="23" t="s">
        <v>45</v>
      </c>
      <c r="C11" s="18"/>
      <c r="D11" s="18"/>
      <c r="E11" s="18">
        <v>7</v>
      </c>
      <c r="F11" s="18"/>
      <c r="G11" s="18"/>
      <c r="H11" s="18"/>
      <c r="I11" s="18">
        <v>25</v>
      </c>
      <c r="J11" s="18">
        <v>5</v>
      </c>
      <c r="K11" s="18">
        <v>5</v>
      </c>
      <c r="L11" s="18"/>
      <c r="M11" s="18">
        <v>40</v>
      </c>
      <c r="N11" s="18">
        <v>25</v>
      </c>
      <c r="O11" s="18"/>
      <c r="P11" s="18">
        <v>45</v>
      </c>
      <c r="Q11" s="18"/>
      <c r="R11" s="18">
        <v>3</v>
      </c>
      <c r="S11" s="18"/>
      <c r="T11" s="18"/>
      <c r="U11" s="18"/>
      <c r="V11" s="19"/>
      <c r="W11" s="19">
        <v>3</v>
      </c>
      <c r="X11" s="19">
        <v>20</v>
      </c>
      <c r="Y11" s="8"/>
    </row>
    <row r="12" spans="1:25" ht="11.25" thickBot="1" x14ac:dyDescent="0.2">
      <c r="A12" s="76"/>
      <c r="B12" s="20" t="s">
        <v>19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74" t="s">
        <v>7</v>
      </c>
      <c r="B13" s="14" t="s">
        <v>34</v>
      </c>
      <c r="C13" s="15"/>
      <c r="D13" s="15"/>
      <c r="E13" s="15"/>
      <c r="F13" s="15"/>
      <c r="G13" s="15"/>
      <c r="H13" s="15"/>
      <c r="I13" s="15"/>
      <c r="J13" s="15"/>
      <c r="K13" s="15">
        <v>50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5"/>
      <c r="B14" s="17" t="s">
        <v>85</v>
      </c>
      <c r="C14" s="18"/>
      <c r="D14" s="18"/>
      <c r="E14" s="18">
        <v>12</v>
      </c>
      <c r="F14" s="18"/>
      <c r="G14" s="18"/>
      <c r="H14" s="18"/>
      <c r="I14" s="18"/>
      <c r="J14" s="18"/>
      <c r="K14" s="18"/>
      <c r="L14" s="18"/>
      <c r="M14" s="18"/>
      <c r="N14" s="18">
        <v>230</v>
      </c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75"/>
      <c r="B15" s="17" t="s">
        <v>19</v>
      </c>
      <c r="C15" s="18">
        <v>40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7"/>
      <c r="B16" s="20" t="s">
        <v>22</v>
      </c>
      <c r="C16" s="21"/>
      <c r="D16" s="21"/>
      <c r="E16" s="21"/>
      <c r="F16" s="21">
        <v>7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5</v>
      </c>
      <c r="E17" s="26">
        <f t="shared" si="0"/>
        <v>7</v>
      </c>
      <c r="F17" s="26">
        <f t="shared" si="0"/>
        <v>0</v>
      </c>
      <c r="G17" s="26">
        <f t="shared" si="0"/>
        <v>38</v>
      </c>
      <c r="H17" s="26">
        <f t="shared" si="0"/>
        <v>25</v>
      </c>
      <c r="I17" s="26">
        <f t="shared" si="0"/>
        <v>25</v>
      </c>
      <c r="J17" s="26">
        <f t="shared" si="0"/>
        <v>5</v>
      </c>
      <c r="K17" s="26">
        <f t="shared" si="0"/>
        <v>5</v>
      </c>
      <c r="L17" s="26">
        <f t="shared" si="0"/>
        <v>40</v>
      </c>
      <c r="M17" s="26">
        <f t="shared" si="0"/>
        <v>40</v>
      </c>
      <c r="N17" s="26">
        <f t="shared" si="0"/>
        <v>25</v>
      </c>
      <c r="O17" s="26">
        <f t="shared" si="0"/>
        <v>25</v>
      </c>
      <c r="P17" s="26">
        <f t="shared" si="0"/>
        <v>45</v>
      </c>
      <c r="Q17" s="26">
        <f t="shared" si="0"/>
        <v>0.1</v>
      </c>
      <c r="R17" s="26">
        <f t="shared" si="0"/>
        <v>31</v>
      </c>
      <c r="S17" s="26">
        <f t="shared" si="0"/>
        <v>10</v>
      </c>
      <c r="T17" s="26">
        <f t="shared" si="0"/>
        <v>60</v>
      </c>
      <c r="U17" s="26">
        <f t="shared" si="0"/>
        <v>300</v>
      </c>
      <c r="V17" s="26">
        <f t="shared" si="0"/>
        <v>20</v>
      </c>
      <c r="W17" s="58">
        <f t="shared" si="0"/>
        <v>33</v>
      </c>
      <c r="X17" s="58">
        <f t="shared" si="0"/>
        <v>20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5.0000000000000001E-3</v>
      </c>
      <c r="E18" s="29">
        <f>+(A17*E17)/1000</f>
        <v>7.0000000000000001E-3</v>
      </c>
      <c r="F18" s="29">
        <f>+(A17*F17)/1000</f>
        <v>0</v>
      </c>
      <c r="G18" s="29">
        <f>+(A17*G17)/1000</f>
        <v>3.7999999999999999E-2</v>
      </c>
      <c r="H18" s="29">
        <f>+(A17*H17)/1000</f>
        <v>2.5000000000000001E-2</v>
      </c>
      <c r="I18" s="29">
        <f>+(A17*I17)/1000</f>
        <v>2.5000000000000001E-2</v>
      </c>
      <c r="J18" s="29">
        <f>+(A17*J17)/1000</f>
        <v>5.0000000000000001E-3</v>
      </c>
      <c r="K18" s="29">
        <f>+(A17*K17)/1000</f>
        <v>5.0000000000000001E-3</v>
      </c>
      <c r="L18" s="29">
        <f>+(A17*L17)/1000</f>
        <v>0.04</v>
      </c>
      <c r="M18" s="29">
        <f>+(A17*M17)/1000</f>
        <v>0.04</v>
      </c>
      <c r="N18" s="29">
        <f>+(A17*N17)/1000</f>
        <v>2.5000000000000001E-2</v>
      </c>
      <c r="O18" s="29">
        <f>+(A17*O17)/1000</f>
        <v>2.5000000000000001E-2</v>
      </c>
      <c r="P18" s="29">
        <f>+(A17*P17)/1000</f>
        <v>4.4999999999999998E-2</v>
      </c>
      <c r="Q18" s="29">
        <f>+(A17*Q17)</f>
        <v>0.1</v>
      </c>
      <c r="R18" s="29">
        <f>+(A17*R17)/1000</f>
        <v>3.1E-2</v>
      </c>
      <c r="S18" s="29">
        <f>+(A17*S17)/1000</f>
        <v>0.01</v>
      </c>
      <c r="T18" s="29">
        <f>+(A17*T17)/1000</f>
        <v>0.06</v>
      </c>
      <c r="U18" s="29">
        <f>+(A17*U17)/1000</f>
        <v>0.3</v>
      </c>
      <c r="V18" s="29">
        <f>+(A17*V17)/1000</f>
        <v>0.02</v>
      </c>
      <c r="W18" s="29">
        <f>+(A17*W17)/1000</f>
        <v>3.3000000000000002E-2</v>
      </c>
      <c r="X18" s="29">
        <f>+(A17*X17)/1000</f>
        <v>0.02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12</v>
      </c>
      <c r="F19" s="30">
        <f t="shared" si="1"/>
        <v>7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50</v>
      </c>
      <c r="L19" s="30">
        <f t="shared" si="1"/>
        <v>0</v>
      </c>
      <c r="M19" s="30">
        <f t="shared" si="1"/>
        <v>0</v>
      </c>
      <c r="N19" s="30">
        <f>SUM(N13:N16)</f>
        <v>230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59">
        <f t="shared" si="1"/>
        <v>0</v>
      </c>
      <c r="X19" s="59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1.2E-2</v>
      </c>
      <c r="F20" s="33">
        <f>+(A19*F19)/1000</f>
        <v>7.0000000000000001E-3</v>
      </c>
      <c r="G20" s="33">
        <f>+(A19*G19)/1000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0.05</v>
      </c>
      <c r="L20" s="33">
        <f>+(A19*L19)/1000</f>
        <v>0</v>
      </c>
      <c r="M20" s="33">
        <f>+(A19*M19)/1000</f>
        <v>0</v>
      </c>
      <c r="N20" s="33">
        <f>+(A19*N19)/1000</f>
        <v>0.23</v>
      </c>
      <c r="O20" s="33">
        <f>+(A19*O19)/1000</f>
        <v>0</v>
      </c>
      <c r="P20" s="33">
        <f>+(A19*P19)/1000</f>
        <v>0</v>
      </c>
      <c r="Q20" s="33">
        <f>+(A19*Q19)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78" t="s">
        <v>8</v>
      </c>
      <c r="B21" s="79"/>
      <c r="C21" s="35">
        <f>+C20+C18</f>
        <v>0.12</v>
      </c>
      <c r="D21" s="35">
        <f t="shared" ref="D21:X21" si="2">+D20+D18</f>
        <v>5.0000000000000001E-3</v>
      </c>
      <c r="E21" s="35">
        <f t="shared" si="2"/>
        <v>1.9E-2</v>
      </c>
      <c r="F21" s="35">
        <f t="shared" si="2"/>
        <v>7.0000000000000001E-3</v>
      </c>
      <c r="G21" s="35">
        <f t="shared" si="2"/>
        <v>3.7999999999999999E-2</v>
      </c>
      <c r="H21" s="35">
        <f t="shared" si="2"/>
        <v>2.5000000000000001E-2</v>
      </c>
      <c r="I21" s="35">
        <f t="shared" si="2"/>
        <v>2.5000000000000001E-2</v>
      </c>
      <c r="J21" s="35">
        <f t="shared" si="2"/>
        <v>5.0000000000000001E-3</v>
      </c>
      <c r="K21" s="35">
        <f t="shared" si="2"/>
        <v>5.5E-2</v>
      </c>
      <c r="L21" s="35">
        <f t="shared" si="2"/>
        <v>0.04</v>
      </c>
      <c r="M21" s="35">
        <f t="shared" si="2"/>
        <v>0.04</v>
      </c>
      <c r="N21" s="35">
        <f t="shared" si="2"/>
        <v>0.255</v>
      </c>
      <c r="O21" s="35">
        <f t="shared" si="2"/>
        <v>2.5000000000000001E-2</v>
      </c>
      <c r="P21" s="35">
        <f t="shared" si="2"/>
        <v>4.4999999999999998E-2</v>
      </c>
      <c r="Q21" s="35">
        <f t="shared" si="2"/>
        <v>0.1</v>
      </c>
      <c r="R21" s="35">
        <f t="shared" si="2"/>
        <v>3.1E-2</v>
      </c>
      <c r="S21" s="35">
        <f t="shared" si="2"/>
        <v>0.01</v>
      </c>
      <c r="T21" s="35">
        <f t="shared" si="2"/>
        <v>0.06</v>
      </c>
      <c r="U21" s="35">
        <f t="shared" si="2"/>
        <v>0.3</v>
      </c>
      <c r="V21" s="35">
        <f t="shared" si="2"/>
        <v>0.02</v>
      </c>
      <c r="W21" s="57">
        <f t="shared" si="2"/>
        <v>3.3000000000000002E-2</v>
      </c>
      <c r="X21" s="57">
        <f t="shared" si="2"/>
        <v>0.02</v>
      </c>
      <c r="Y21" s="8"/>
    </row>
    <row r="22" spans="1:25" x14ac:dyDescent="0.15">
      <c r="A22" s="71" t="s">
        <v>9</v>
      </c>
      <c r="B22" s="73"/>
      <c r="C22" s="36">
        <v>262</v>
      </c>
      <c r="D22" s="36">
        <v>608</v>
      </c>
      <c r="E22" s="36">
        <v>2948</v>
      </c>
      <c r="F22" s="36">
        <v>1650</v>
      </c>
      <c r="G22" s="36">
        <v>399</v>
      </c>
      <c r="H22" s="36">
        <v>878</v>
      </c>
      <c r="I22" s="36">
        <v>138</v>
      </c>
      <c r="J22" s="36">
        <v>128</v>
      </c>
      <c r="K22" s="36">
        <v>157</v>
      </c>
      <c r="L22" s="36">
        <v>154</v>
      </c>
      <c r="M22" s="36">
        <v>154</v>
      </c>
      <c r="N22" s="36">
        <v>153</v>
      </c>
      <c r="O22" s="36">
        <v>330</v>
      </c>
      <c r="P22" s="36">
        <v>2644</v>
      </c>
      <c r="Q22" s="36">
        <v>57</v>
      </c>
      <c r="R22" s="36">
        <v>227</v>
      </c>
      <c r="S22" s="36">
        <v>708</v>
      </c>
      <c r="T22" s="36">
        <v>268</v>
      </c>
      <c r="U22" s="36">
        <v>94</v>
      </c>
      <c r="V22" s="36">
        <v>858</v>
      </c>
      <c r="W22" s="37">
        <v>198</v>
      </c>
      <c r="X22" s="37">
        <v>187</v>
      </c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3.04</v>
      </c>
      <c r="E23" s="40">
        <f t="shared" ref="E23:X23" si="3">SUM(E18*E22)</f>
        <v>20.635999999999999</v>
      </c>
      <c r="F23" s="40">
        <f t="shared" si="3"/>
        <v>0</v>
      </c>
      <c r="G23" s="40">
        <f t="shared" si="3"/>
        <v>15.161999999999999</v>
      </c>
      <c r="H23" s="40">
        <f t="shared" si="3"/>
        <v>21.950000000000003</v>
      </c>
      <c r="I23" s="40">
        <f t="shared" si="3"/>
        <v>3.45</v>
      </c>
      <c r="J23" s="40">
        <f t="shared" si="3"/>
        <v>0.64</v>
      </c>
      <c r="K23" s="40">
        <f t="shared" si="3"/>
        <v>0.78500000000000003</v>
      </c>
      <c r="L23" s="40">
        <f t="shared" si="3"/>
        <v>6.16</v>
      </c>
      <c r="M23" s="40">
        <f t="shared" si="3"/>
        <v>6.16</v>
      </c>
      <c r="N23" s="40">
        <f t="shared" si="3"/>
        <v>3.8250000000000002</v>
      </c>
      <c r="O23" s="40">
        <f t="shared" si="3"/>
        <v>8.25</v>
      </c>
      <c r="P23" s="40">
        <f t="shared" si="3"/>
        <v>118.97999999999999</v>
      </c>
      <c r="Q23" s="40">
        <f t="shared" si="3"/>
        <v>5.7</v>
      </c>
      <c r="R23" s="40">
        <f t="shared" si="3"/>
        <v>7.0369999999999999</v>
      </c>
      <c r="S23" s="40">
        <f t="shared" si="3"/>
        <v>7.08</v>
      </c>
      <c r="T23" s="40">
        <f t="shared" si="3"/>
        <v>16.079999999999998</v>
      </c>
      <c r="U23" s="40">
        <f t="shared" si="3"/>
        <v>28.2</v>
      </c>
      <c r="V23" s="40">
        <f t="shared" si="3"/>
        <v>17.16</v>
      </c>
      <c r="W23" s="40">
        <f t="shared" si="3"/>
        <v>6.5340000000000007</v>
      </c>
      <c r="X23" s="40">
        <f t="shared" si="3"/>
        <v>3.74</v>
      </c>
      <c r="Y23" s="41">
        <f>SUM(C23:X23)</f>
        <v>321.529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0</v>
      </c>
      <c r="E24" s="40">
        <f t="shared" ref="E24:X24" si="4">SUM(E20*E22)</f>
        <v>35.375999999999998</v>
      </c>
      <c r="F24" s="40">
        <f t="shared" si="4"/>
        <v>11.55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7.8500000000000005</v>
      </c>
      <c r="L24" s="40">
        <f t="shared" si="4"/>
        <v>0</v>
      </c>
      <c r="M24" s="40">
        <f t="shared" si="4"/>
        <v>0</v>
      </c>
      <c r="N24" s="40">
        <f t="shared" si="4"/>
        <v>35.190000000000005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1">
        <f>SUM(C24:X24)</f>
        <v>100.446</v>
      </c>
    </row>
    <row r="25" spans="1:25" x14ac:dyDescent="0.15">
      <c r="A25" s="62" t="s">
        <v>11</v>
      </c>
      <c r="B25" s="63"/>
      <c r="C25" s="42">
        <f>SUM(C23:C24)</f>
        <v>31.44</v>
      </c>
      <c r="D25" s="42">
        <f t="shared" ref="D25:X25" si="5">+D21*D22</f>
        <v>3.04</v>
      </c>
      <c r="E25" s="42">
        <f t="shared" si="5"/>
        <v>56.012</v>
      </c>
      <c r="F25" s="42">
        <f t="shared" si="5"/>
        <v>11.55</v>
      </c>
      <c r="G25" s="42">
        <f t="shared" si="5"/>
        <v>15.161999999999999</v>
      </c>
      <c r="H25" s="42">
        <f t="shared" si="5"/>
        <v>21.950000000000003</v>
      </c>
      <c r="I25" s="42">
        <f t="shared" si="5"/>
        <v>3.45</v>
      </c>
      <c r="J25" s="42">
        <f t="shared" si="5"/>
        <v>0.64</v>
      </c>
      <c r="K25" s="42">
        <f t="shared" si="5"/>
        <v>8.6349999999999998</v>
      </c>
      <c r="L25" s="42">
        <f t="shared" si="5"/>
        <v>6.16</v>
      </c>
      <c r="M25" s="42">
        <f t="shared" si="5"/>
        <v>6.16</v>
      </c>
      <c r="N25" s="42">
        <f t="shared" si="5"/>
        <v>39.015000000000001</v>
      </c>
      <c r="O25" s="42">
        <f t="shared" si="5"/>
        <v>8.25</v>
      </c>
      <c r="P25" s="42">
        <f t="shared" si="5"/>
        <v>118.97999999999999</v>
      </c>
      <c r="Q25" s="42">
        <f t="shared" si="5"/>
        <v>5.7</v>
      </c>
      <c r="R25" s="42">
        <f t="shared" si="5"/>
        <v>7.0369999999999999</v>
      </c>
      <c r="S25" s="42">
        <f t="shared" si="5"/>
        <v>7.08</v>
      </c>
      <c r="T25" s="42">
        <f t="shared" si="5"/>
        <v>16.079999999999998</v>
      </c>
      <c r="U25" s="42">
        <f t="shared" si="5"/>
        <v>28.2</v>
      </c>
      <c r="V25" s="42">
        <f t="shared" si="5"/>
        <v>17.16</v>
      </c>
      <c r="W25" s="43">
        <f t="shared" si="5"/>
        <v>6.5340000000000007</v>
      </c>
      <c r="X25" s="43">
        <f t="shared" si="5"/>
        <v>3.74</v>
      </c>
      <c r="Y25" s="41">
        <f>SUM(C25:X25)</f>
        <v>421.97499999999991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80" t="s">
        <v>12</v>
      </c>
      <c r="B28" s="80"/>
      <c r="C28" s="48"/>
      <c r="H28" s="80" t="s">
        <v>13</v>
      </c>
      <c r="I28" s="80"/>
      <c r="J28" s="80"/>
      <c r="K28" s="80"/>
      <c r="P28" s="80" t="s">
        <v>14</v>
      </c>
      <c r="Q28" s="80"/>
      <c r="R28" s="80"/>
      <c r="S28" s="80"/>
    </row>
    <row r="31" spans="1:25" x14ac:dyDescent="0.15">
      <c r="B31" s="64" t="s">
        <v>0</v>
      </c>
      <c r="C31" s="64"/>
      <c r="D31" s="64"/>
      <c r="E31" s="64"/>
      <c r="F31" s="64"/>
      <c r="G31" s="64"/>
      <c r="H31" s="64"/>
      <c r="I31" s="64"/>
      <c r="J31" s="64"/>
      <c r="L31" s="2"/>
      <c r="M31" s="65" t="s">
        <v>1</v>
      </c>
      <c r="N31" s="65"/>
      <c r="O31" s="65"/>
      <c r="P31" s="65"/>
      <c r="Q31" s="65"/>
      <c r="R31" s="65" t="s">
        <v>80</v>
      </c>
      <c r="S31" s="65"/>
      <c r="T31" s="65"/>
      <c r="U31" s="65"/>
      <c r="V31" s="65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6">
        <v>42999</v>
      </c>
      <c r="Q32" s="66"/>
      <c r="R32" s="66"/>
      <c r="S32" s="66"/>
      <c r="T32" s="5"/>
      <c r="U32" s="5"/>
      <c r="V32" s="5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7"/>
      <c r="X33" s="7"/>
      <c r="Y33" s="8"/>
    </row>
    <row r="34" spans="1:25" ht="55.5" thickBot="1" x14ac:dyDescent="0.2">
      <c r="A34" s="69"/>
      <c r="B34" s="70"/>
      <c r="C34" s="9" t="s">
        <v>19</v>
      </c>
      <c r="D34" s="11" t="s">
        <v>21</v>
      </c>
      <c r="E34" s="11" t="s">
        <v>42</v>
      </c>
      <c r="F34" s="11" t="s">
        <v>22</v>
      </c>
      <c r="G34" s="11" t="s">
        <v>23</v>
      </c>
      <c r="H34" s="11" t="s">
        <v>20</v>
      </c>
      <c r="I34" s="11" t="s">
        <v>87</v>
      </c>
      <c r="J34" s="11" t="s">
        <v>35</v>
      </c>
      <c r="K34" s="11" t="s">
        <v>88</v>
      </c>
      <c r="L34" s="11" t="s">
        <v>30</v>
      </c>
      <c r="M34" s="11" t="s">
        <v>34</v>
      </c>
      <c r="N34" s="11" t="s">
        <v>32</v>
      </c>
      <c r="O34" s="11" t="s">
        <v>78</v>
      </c>
      <c r="P34" s="11" t="s">
        <v>43</v>
      </c>
      <c r="Q34" s="11" t="s">
        <v>33</v>
      </c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4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v>70</v>
      </c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5"/>
      <c r="B36" s="17" t="s">
        <v>38</v>
      </c>
      <c r="C36" s="18"/>
      <c r="D36" s="18">
        <v>5</v>
      </c>
      <c r="E36" s="18">
        <v>0.1</v>
      </c>
      <c r="F36" s="18"/>
      <c r="G36" s="18">
        <v>18</v>
      </c>
      <c r="H36" s="18">
        <v>25</v>
      </c>
      <c r="I36" s="18"/>
      <c r="J36" s="18"/>
      <c r="K36" s="18"/>
      <c r="L36" s="18"/>
      <c r="M36" s="18"/>
      <c r="N36" s="18">
        <v>28</v>
      </c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5"/>
      <c r="B37" s="17" t="s">
        <v>22</v>
      </c>
      <c r="C37" s="18"/>
      <c r="D37" s="18"/>
      <c r="E37" s="18"/>
      <c r="F37" s="18">
        <v>18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6"/>
      <c r="B38" s="20" t="s">
        <v>19</v>
      </c>
      <c r="C38" s="21">
        <v>60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4" t="s">
        <v>6</v>
      </c>
      <c r="B39" s="14" t="s">
        <v>18</v>
      </c>
      <c r="C39" s="15"/>
      <c r="D39" s="15">
        <v>2</v>
      </c>
      <c r="E39" s="15"/>
      <c r="F39" s="15"/>
      <c r="G39" s="15"/>
      <c r="H39" s="15"/>
      <c r="I39" s="15"/>
      <c r="J39" s="15">
        <v>50</v>
      </c>
      <c r="K39" s="15"/>
      <c r="L39" s="15">
        <v>10</v>
      </c>
      <c r="M39" s="15">
        <v>50</v>
      </c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5"/>
      <c r="B40" s="17" t="s">
        <v>86</v>
      </c>
      <c r="C40" s="18"/>
      <c r="D40" s="18">
        <v>15</v>
      </c>
      <c r="E40" s="18"/>
      <c r="F40" s="18"/>
      <c r="G40" s="18"/>
      <c r="H40" s="18"/>
      <c r="I40" s="18">
        <v>30</v>
      </c>
      <c r="J40" s="18"/>
      <c r="K40" s="18">
        <v>30</v>
      </c>
      <c r="L40" s="18"/>
      <c r="M40" s="18"/>
      <c r="N40" s="18"/>
      <c r="O40" s="18"/>
      <c r="P40" s="18"/>
      <c r="Q40" s="18">
        <v>3</v>
      </c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5"/>
      <c r="B41" s="17" t="s">
        <v>84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6"/>
      <c r="B42" s="20" t="s">
        <v>89</v>
      </c>
      <c r="C42" s="21">
        <v>60</v>
      </c>
      <c r="D42" s="21"/>
      <c r="E42" s="21"/>
      <c r="F42" s="21">
        <v>20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4" t="s">
        <v>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5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5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7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60</v>
      </c>
      <c r="D47" s="26">
        <f t="shared" ref="D47:X47" si="6">SUM(D35:D38)</f>
        <v>5</v>
      </c>
      <c r="E47" s="26">
        <f t="shared" si="6"/>
        <v>0.1</v>
      </c>
      <c r="F47" s="26">
        <f t="shared" si="6"/>
        <v>18</v>
      </c>
      <c r="G47" s="26">
        <f t="shared" si="6"/>
        <v>18</v>
      </c>
      <c r="H47" s="26">
        <f t="shared" si="6"/>
        <v>25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26">
        <f t="shared" si="6"/>
        <v>28</v>
      </c>
      <c r="O47" s="26">
        <f t="shared" si="6"/>
        <v>70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0.06</v>
      </c>
      <c r="D48" s="29">
        <f>+(A47*D47)/1000</f>
        <v>5.0000000000000001E-3</v>
      </c>
      <c r="E48" s="29">
        <f>+(A47*E47)</f>
        <v>0.1</v>
      </c>
      <c r="F48" s="29">
        <f>+(A47*F47)/1000</f>
        <v>1.7999999999999999E-2</v>
      </c>
      <c r="G48" s="29">
        <f>+(A47*G47)/1000</f>
        <v>1.7999999999999999E-2</v>
      </c>
      <c r="H48" s="29">
        <f>+(A47*H47)/1000</f>
        <v>2.5000000000000001E-2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2.8000000000000001E-2</v>
      </c>
      <c r="O48" s="29">
        <f>+(A47*O47)/1000</f>
        <v>7.0000000000000007E-2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17</v>
      </c>
      <c r="E49" s="30">
        <f t="shared" si="7"/>
        <v>0</v>
      </c>
      <c r="F49" s="30">
        <f t="shared" si="7"/>
        <v>20</v>
      </c>
      <c r="G49" s="30">
        <f t="shared" si="7"/>
        <v>0</v>
      </c>
      <c r="H49" s="30">
        <f t="shared" si="7"/>
        <v>0</v>
      </c>
      <c r="I49" s="30">
        <f t="shared" si="7"/>
        <v>30</v>
      </c>
      <c r="J49" s="30">
        <f t="shared" si="7"/>
        <v>50</v>
      </c>
      <c r="K49" s="30">
        <f t="shared" si="7"/>
        <v>30</v>
      </c>
      <c r="L49" s="30">
        <f t="shared" si="7"/>
        <v>10</v>
      </c>
      <c r="M49" s="30">
        <f t="shared" si="7"/>
        <v>50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3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1.7000000000000001E-2</v>
      </c>
      <c r="E50" s="33">
        <f>+(A49*E49)</f>
        <v>0</v>
      </c>
      <c r="F50" s="33">
        <f>+(A49*F49)/1000</f>
        <v>0.02</v>
      </c>
      <c r="G50" s="33">
        <f>+(A49*G49)/1000</f>
        <v>0</v>
      </c>
      <c r="H50" s="33">
        <f>+(A49*H49)/1000</f>
        <v>0</v>
      </c>
      <c r="I50" s="33">
        <f>+(A49*I49)/1000</f>
        <v>0.03</v>
      </c>
      <c r="J50" s="33">
        <f>+(A49*J49)/1000</f>
        <v>0.05</v>
      </c>
      <c r="K50" s="33">
        <f>+(A49*K49)/1000</f>
        <v>0.03</v>
      </c>
      <c r="L50" s="33">
        <f>+(A49*L49)/1000</f>
        <v>0.01</v>
      </c>
      <c r="M50" s="33">
        <f>+(A49*M49)/1000</f>
        <v>0.05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+(A49*Q49)/1000</f>
        <v>3.0000000000000001E-3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8" t="s">
        <v>8</v>
      </c>
      <c r="B51" s="79"/>
      <c r="C51" s="35">
        <f>+C50+C48</f>
        <v>0.12</v>
      </c>
      <c r="D51" s="35">
        <f t="shared" ref="D51:X51" si="8">+D50+D48</f>
        <v>2.2000000000000002E-2</v>
      </c>
      <c r="E51" s="35">
        <f t="shared" si="8"/>
        <v>0.1</v>
      </c>
      <c r="F51" s="35">
        <f t="shared" si="8"/>
        <v>3.7999999999999999E-2</v>
      </c>
      <c r="G51" s="35">
        <f t="shared" si="8"/>
        <v>1.7999999999999999E-2</v>
      </c>
      <c r="H51" s="35">
        <f t="shared" si="8"/>
        <v>2.5000000000000001E-2</v>
      </c>
      <c r="I51" s="35">
        <f t="shared" si="8"/>
        <v>0.03</v>
      </c>
      <c r="J51" s="35">
        <f t="shared" si="8"/>
        <v>0.05</v>
      </c>
      <c r="K51" s="35">
        <f t="shared" si="8"/>
        <v>0.03</v>
      </c>
      <c r="L51" s="35">
        <f t="shared" si="8"/>
        <v>0.01</v>
      </c>
      <c r="M51" s="35">
        <f t="shared" si="8"/>
        <v>0.05</v>
      </c>
      <c r="N51" s="35">
        <f t="shared" si="8"/>
        <v>2.8000000000000001E-2</v>
      </c>
      <c r="O51" s="35">
        <f t="shared" si="8"/>
        <v>7.0000000000000007E-2</v>
      </c>
      <c r="P51" s="35">
        <f t="shared" si="8"/>
        <v>0</v>
      </c>
      <c r="Q51" s="35">
        <f t="shared" si="8"/>
        <v>3.0000000000000001E-3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35">
        <f t="shared" si="8"/>
        <v>0</v>
      </c>
      <c r="W51" s="35">
        <f t="shared" si="8"/>
        <v>0</v>
      </c>
      <c r="X51" s="35">
        <f t="shared" si="8"/>
        <v>0</v>
      </c>
      <c r="Y51" s="8"/>
    </row>
    <row r="52" spans="1:25" x14ac:dyDescent="0.15">
      <c r="A52" s="71" t="s">
        <v>9</v>
      </c>
      <c r="B52" s="73"/>
      <c r="C52" s="36">
        <v>262</v>
      </c>
      <c r="D52" s="36">
        <v>608</v>
      </c>
      <c r="E52" s="36">
        <v>57</v>
      </c>
      <c r="F52" s="36">
        <v>1650</v>
      </c>
      <c r="G52" s="36">
        <v>399</v>
      </c>
      <c r="H52" s="36">
        <v>330</v>
      </c>
      <c r="I52" s="36">
        <v>698</v>
      </c>
      <c r="J52" s="36">
        <v>154</v>
      </c>
      <c r="K52" s="36">
        <v>397</v>
      </c>
      <c r="L52" s="36">
        <v>198</v>
      </c>
      <c r="M52" s="36">
        <v>187</v>
      </c>
      <c r="N52" s="36">
        <v>262</v>
      </c>
      <c r="O52" s="36">
        <v>268</v>
      </c>
      <c r="P52" s="36">
        <v>112</v>
      </c>
      <c r="Q52" s="36">
        <v>147</v>
      </c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15.719999999999999</v>
      </c>
      <c r="D53" s="40">
        <f>SUM(D48*D52)</f>
        <v>3.04</v>
      </c>
      <c r="E53" s="40">
        <f t="shared" ref="E53:X53" si="9">SUM(E48*E52)</f>
        <v>5.7</v>
      </c>
      <c r="F53" s="40">
        <f t="shared" si="9"/>
        <v>29.7</v>
      </c>
      <c r="G53" s="40">
        <f t="shared" si="9"/>
        <v>7.1819999999999995</v>
      </c>
      <c r="H53" s="40">
        <f t="shared" si="9"/>
        <v>8.25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0</v>
      </c>
      <c r="M53" s="40">
        <f t="shared" si="9"/>
        <v>0</v>
      </c>
      <c r="N53" s="40">
        <f t="shared" si="9"/>
        <v>7.3360000000000003</v>
      </c>
      <c r="O53" s="40">
        <f t="shared" si="9"/>
        <v>18.760000000000002</v>
      </c>
      <c r="P53" s="40">
        <f t="shared" si="9"/>
        <v>0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95.688000000000002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10.336</v>
      </c>
      <c r="E54" s="40">
        <f t="shared" ref="E54:X54" si="10">SUM(E50*E52)</f>
        <v>0</v>
      </c>
      <c r="F54" s="40">
        <f t="shared" si="10"/>
        <v>33</v>
      </c>
      <c r="G54" s="40">
        <f t="shared" si="10"/>
        <v>0</v>
      </c>
      <c r="H54" s="40">
        <f t="shared" si="10"/>
        <v>0</v>
      </c>
      <c r="I54" s="40">
        <f t="shared" si="10"/>
        <v>20.939999999999998</v>
      </c>
      <c r="J54" s="40">
        <f t="shared" si="10"/>
        <v>7.7</v>
      </c>
      <c r="K54" s="40">
        <f t="shared" si="10"/>
        <v>11.91</v>
      </c>
      <c r="L54" s="40">
        <f t="shared" si="10"/>
        <v>1.98</v>
      </c>
      <c r="M54" s="40">
        <f t="shared" si="10"/>
        <v>9.35</v>
      </c>
      <c r="N54" s="40">
        <f t="shared" si="10"/>
        <v>0</v>
      </c>
      <c r="O54" s="40">
        <f t="shared" si="10"/>
        <v>0</v>
      </c>
      <c r="P54" s="40">
        <f t="shared" si="10"/>
        <v>0</v>
      </c>
      <c r="Q54" s="40">
        <f t="shared" si="10"/>
        <v>0.441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111.377</v>
      </c>
    </row>
    <row r="55" spans="1:25" x14ac:dyDescent="0.15">
      <c r="A55" s="62" t="s">
        <v>11</v>
      </c>
      <c r="B55" s="63"/>
      <c r="C55" s="42">
        <f>SUM(C53:C54)</f>
        <v>31.439999999999998</v>
      </c>
      <c r="D55" s="42">
        <f t="shared" ref="D55:X55" si="11">+D51*D52</f>
        <v>13.376000000000001</v>
      </c>
      <c r="E55" s="42">
        <f t="shared" si="11"/>
        <v>5.7</v>
      </c>
      <c r="F55" s="42">
        <f t="shared" si="11"/>
        <v>62.699999999999996</v>
      </c>
      <c r="G55" s="42">
        <f t="shared" si="11"/>
        <v>7.1819999999999995</v>
      </c>
      <c r="H55" s="42">
        <f t="shared" si="11"/>
        <v>8.25</v>
      </c>
      <c r="I55" s="42">
        <f t="shared" si="11"/>
        <v>20.939999999999998</v>
      </c>
      <c r="J55" s="42">
        <f t="shared" si="11"/>
        <v>7.7</v>
      </c>
      <c r="K55" s="42">
        <f t="shared" si="11"/>
        <v>11.91</v>
      </c>
      <c r="L55" s="42">
        <f t="shared" si="11"/>
        <v>1.98</v>
      </c>
      <c r="M55" s="42">
        <f t="shared" si="11"/>
        <v>9.35</v>
      </c>
      <c r="N55" s="42">
        <f t="shared" si="11"/>
        <v>7.3360000000000003</v>
      </c>
      <c r="O55" s="42">
        <f t="shared" si="11"/>
        <v>18.760000000000002</v>
      </c>
      <c r="P55" s="42">
        <f t="shared" si="11"/>
        <v>0</v>
      </c>
      <c r="Q55" s="42">
        <f t="shared" si="11"/>
        <v>0.441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207.065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80" t="s">
        <v>12</v>
      </c>
      <c r="B58" s="80"/>
      <c r="C58" s="48"/>
      <c r="H58" s="80" t="s">
        <v>13</v>
      </c>
      <c r="I58" s="80"/>
      <c r="J58" s="80"/>
      <c r="K58" s="80"/>
      <c r="P58" s="80" t="s">
        <v>14</v>
      </c>
      <c r="Q58" s="80"/>
      <c r="R58" s="80"/>
      <c r="S58" s="8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AC30" sqref="AC30"/>
    </sheetView>
  </sheetViews>
  <sheetFormatPr defaultRowHeight="10.5" x14ac:dyDescent="0.15"/>
  <cols>
    <col min="1" max="1" width="3.140625" style="1" customWidth="1"/>
    <col min="2" max="2" width="12.85546875" style="1" customWidth="1"/>
    <col min="3" max="24" width="5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4" t="s">
        <v>0</v>
      </c>
      <c r="C1" s="64"/>
      <c r="D1" s="64"/>
      <c r="E1" s="64"/>
      <c r="F1" s="64"/>
      <c r="G1" s="64"/>
      <c r="H1" s="64"/>
      <c r="I1" s="64"/>
      <c r="J1" s="64"/>
      <c r="L1" s="2"/>
      <c r="M1" s="65" t="s">
        <v>1</v>
      </c>
      <c r="N1" s="65"/>
      <c r="O1" s="65"/>
      <c r="P1" s="65"/>
      <c r="Q1" s="65"/>
      <c r="R1" s="65" t="s">
        <v>2</v>
      </c>
      <c r="S1" s="65"/>
      <c r="T1" s="65"/>
      <c r="U1" s="65"/>
      <c r="V1" s="6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6">
        <v>43000</v>
      </c>
      <c r="Q2" s="66"/>
      <c r="R2" s="66"/>
      <c r="S2" s="66"/>
      <c r="T2" s="6"/>
      <c r="U2" s="5"/>
      <c r="V2" s="5"/>
    </row>
    <row r="3" spans="1:25" x14ac:dyDescent="0.15">
      <c r="A3" s="67"/>
      <c r="B3" s="68"/>
      <c r="C3" s="71" t="s">
        <v>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7"/>
      <c r="X3" s="7"/>
      <c r="Y3" s="8"/>
    </row>
    <row r="4" spans="1:25" ht="70.5" thickBot="1" x14ac:dyDescent="0.2">
      <c r="A4" s="69"/>
      <c r="B4" s="70"/>
      <c r="C4" s="9" t="s">
        <v>19</v>
      </c>
      <c r="D4" s="10" t="s">
        <v>21</v>
      </c>
      <c r="E4" s="11" t="s">
        <v>39</v>
      </c>
      <c r="F4" s="11" t="s">
        <v>22</v>
      </c>
      <c r="G4" s="11" t="s">
        <v>77</v>
      </c>
      <c r="H4" s="11" t="s">
        <v>27</v>
      </c>
      <c r="I4" s="12" t="s">
        <v>34</v>
      </c>
      <c r="J4" s="11" t="s">
        <v>30</v>
      </c>
      <c r="K4" s="11" t="s">
        <v>28</v>
      </c>
      <c r="L4" s="11" t="s">
        <v>20</v>
      </c>
      <c r="M4" s="11" t="s">
        <v>23</v>
      </c>
      <c r="N4" s="12" t="s">
        <v>29</v>
      </c>
      <c r="O4" s="11" t="s">
        <v>62</v>
      </c>
      <c r="P4" s="11" t="s">
        <v>31</v>
      </c>
      <c r="Q4" s="11" t="s">
        <v>32</v>
      </c>
      <c r="R4" s="11" t="s">
        <v>78</v>
      </c>
      <c r="S4" s="11" t="s">
        <v>82</v>
      </c>
      <c r="T4" s="11" t="s">
        <v>33</v>
      </c>
      <c r="U4" s="12" t="s">
        <v>25</v>
      </c>
      <c r="V4" s="13" t="s">
        <v>24</v>
      </c>
      <c r="W4" s="10"/>
      <c r="X4" s="10"/>
      <c r="Y4" s="8"/>
    </row>
    <row r="5" spans="1:25" ht="11.25" customHeight="1" x14ac:dyDescent="0.15">
      <c r="A5" s="74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v>80</v>
      </c>
      <c r="S5" s="15">
        <v>90</v>
      </c>
      <c r="T5" s="15"/>
      <c r="U5" s="15"/>
      <c r="V5" s="16"/>
      <c r="W5" s="16"/>
      <c r="X5" s="16"/>
      <c r="Y5" s="8"/>
    </row>
    <row r="6" spans="1:25" x14ac:dyDescent="0.15">
      <c r="A6" s="75"/>
      <c r="B6" s="17" t="s">
        <v>75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>
        <v>5</v>
      </c>
      <c r="N6" s="18"/>
      <c r="O6" s="18"/>
      <c r="P6" s="18"/>
      <c r="Q6" s="18"/>
      <c r="R6" s="18"/>
      <c r="S6" s="18"/>
      <c r="T6" s="18"/>
      <c r="U6" s="18">
        <v>35</v>
      </c>
      <c r="V6" s="19">
        <v>35</v>
      </c>
      <c r="W6" s="19"/>
      <c r="X6" s="19"/>
      <c r="Y6" s="8"/>
    </row>
    <row r="7" spans="1:25" x14ac:dyDescent="0.15">
      <c r="A7" s="75"/>
      <c r="B7" s="17" t="s">
        <v>22</v>
      </c>
      <c r="C7" s="18"/>
      <c r="D7" s="18"/>
      <c r="E7" s="18"/>
      <c r="F7" s="18">
        <v>7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6"/>
      <c r="B8" s="20" t="s">
        <v>46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4" t="s">
        <v>6</v>
      </c>
      <c r="B9" s="14" t="s">
        <v>34</v>
      </c>
      <c r="C9" s="15"/>
      <c r="D9" s="15"/>
      <c r="E9" s="15"/>
      <c r="F9" s="15"/>
      <c r="G9" s="15"/>
      <c r="H9" s="15"/>
      <c r="I9" s="15">
        <v>60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75"/>
      <c r="B10" s="23" t="s">
        <v>30</v>
      </c>
      <c r="C10" s="18"/>
      <c r="D10" s="18"/>
      <c r="E10" s="18"/>
      <c r="F10" s="18"/>
      <c r="G10" s="18"/>
      <c r="H10" s="18"/>
      <c r="I10" s="18"/>
      <c r="J10" s="18">
        <v>40</v>
      </c>
      <c r="K10" s="18"/>
      <c r="L10" s="18"/>
      <c r="M10" s="18"/>
      <c r="N10" s="18"/>
      <c r="O10" s="18"/>
      <c r="P10" s="18"/>
      <c r="Q10" s="18"/>
      <c r="R10" s="18"/>
      <c r="S10" s="18"/>
      <c r="T10" s="18">
        <v>5</v>
      </c>
      <c r="U10" s="18"/>
      <c r="V10" s="19"/>
      <c r="W10" s="19"/>
      <c r="X10" s="19"/>
      <c r="Y10" s="8"/>
    </row>
    <row r="11" spans="1:25" ht="21" x14ac:dyDescent="0.15">
      <c r="A11" s="75"/>
      <c r="B11" s="23" t="s">
        <v>76</v>
      </c>
      <c r="C11" s="18"/>
      <c r="D11" s="18"/>
      <c r="E11" s="18">
        <v>8</v>
      </c>
      <c r="F11" s="18"/>
      <c r="G11" s="18">
        <v>20</v>
      </c>
      <c r="H11" s="18">
        <v>10</v>
      </c>
      <c r="I11" s="18">
        <v>5</v>
      </c>
      <c r="J11" s="18">
        <v>5</v>
      </c>
      <c r="K11" s="18">
        <v>25</v>
      </c>
      <c r="L11" s="18"/>
      <c r="M11" s="18"/>
      <c r="N11" s="18">
        <v>5</v>
      </c>
      <c r="O11" s="18">
        <v>50</v>
      </c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6"/>
      <c r="B12" s="20" t="s">
        <v>19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74" t="s">
        <v>7</v>
      </c>
      <c r="B13" s="14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120</v>
      </c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5"/>
      <c r="B14" s="17" t="s">
        <v>60</v>
      </c>
      <c r="C14" s="18"/>
      <c r="D14" s="18">
        <v>5</v>
      </c>
      <c r="E14" s="18"/>
      <c r="F14" s="18"/>
      <c r="G14" s="18"/>
      <c r="H14" s="18"/>
      <c r="I14" s="18"/>
      <c r="J14" s="18"/>
      <c r="K14" s="18"/>
      <c r="L14" s="18">
        <v>25</v>
      </c>
      <c r="M14" s="18">
        <v>18</v>
      </c>
      <c r="N14" s="18"/>
      <c r="O14" s="18"/>
      <c r="P14" s="18">
        <f>1/10</f>
        <v>0.1</v>
      </c>
      <c r="Q14" s="18">
        <v>28</v>
      </c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75"/>
      <c r="B15" s="17" t="s">
        <v>22</v>
      </c>
      <c r="C15" s="18"/>
      <c r="D15" s="18"/>
      <c r="E15" s="18"/>
      <c r="F15" s="18">
        <v>7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7"/>
      <c r="B16" s="20" t="s">
        <v>19</v>
      </c>
      <c r="C16" s="21">
        <v>40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0</v>
      </c>
      <c r="E17" s="26">
        <f t="shared" si="0"/>
        <v>8</v>
      </c>
      <c r="F17" s="26">
        <f t="shared" si="0"/>
        <v>7</v>
      </c>
      <c r="G17" s="26">
        <f t="shared" si="0"/>
        <v>20</v>
      </c>
      <c r="H17" s="26">
        <f t="shared" si="0"/>
        <v>10</v>
      </c>
      <c r="I17" s="26">
        <f t="shared" si="0"/>
        <v>65</v>
      </c>
      <c r="J17" s="26">
        <f t="shared" si="0"/>
        <v>45</v>
      </c>
      <c r="K17" s="26">
        <f t="shared" si="0"/>
        <v>25</v>
      </c>
      <c r="L17" s="26">
        <f t="shared" si="0"/>
        <v>0</v>
      </c>
      <c r="M17" s="26">
        <f t="shared" si="0"/>
        <v>5</v>
      </c>
      <c r="N17" s="26">
        <f t="shared" si="0"/>
        <v>5</v>
      </c>
      <c r="O17" s="26">
        <f t="shared" si="0"/>
        <v>50</v>
      </c>
      <c r="P17" s="26">
        <f t="shared" si="0"/>
        <v>0</v>
      </c>
      <c r="Q17" s="26">
        <f t="shared" si="0"/>
        <v>0</v>
      </c>
      <c r="R17" s="26">
        <f t="shared" si="0"/>
        <v>80</v>
      </c>
      <c r="S17" s="26">
        <f t="shared" si="0"/>
        <v>90</v>
      </c>
      <c r="T17" s="26">
        <f t="shared" si="0"/>
        <v>5</v>
      </c>
      <c r="U17" s="26">
        <f t="shared" si="0"/>
        <v>35</v>
      </c>
      <c r="V17" s="26">
        <f t="shared" si="0"/>
        <v>35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0</v>
      </c>
      <c r="E18" s="29">
        <f>+(A17*E17)/1000</f>
        <v>8.0000000000000002E-3</v>
      </c>
      <c r="F18" s="29">
        <f>+(A17*F17)/1000</f>
        <v>7.0000000000000001E-3</v>
      </c>
      <c r="G18" s="29">
        <f>+(A17*G17)/1000</f>
        <v>0.02</v>
      </c>
      <c r="H18" s="29">
        <f>+(A17*H17)/1000</f>
        <v>0.01</v>
      </c>
      <c r="I18" s="29">
        <f>+(A17*I17)/1000</f>
        <v>6.5000000000000002E-2</v>
      </c>
      <c r="J18" s="29">
        <f>+(A17*J17)/1000</f>
        <v>4.4999999999999998E-2</v>
      </c>
      <c r="K18" s="29">
        <f>+(A17*K17)/1000</f>
        <v>2.5000000000000001E-2</v>
      </c>
      <c r="L18" s="29">
        <f>+(A17*L17)/1000</f>
        <v>0</v>
      </c>
      <c r="M18" s="29">
        <f>+(A17*M17)/1000</f>
        <v>5.0000000000000001E-3</v>
      </c>
      <c r="N18" s="29">
        <f>+(A17*N17)/1000</f>
        <v>5.0000000000000001E-3</v>
      </c>
      <c r="O18" s="29">
        <f>+(A17*O17)/1000</f>
        <v>0.05</v>
      </c>
      <c r="P18" s="29">
        <f>+(A17*P17)/1000</f>
        <v>0</v>
      </c>
      <c r="Q18" s="29">
        <f>+(A17*Q17)/1000</f>
        <v>0</v>
      </c>
      <c r="R18" s="29">
        <f>+(A17*R17)/1000</f>
        <v>0.08</v>
      </c>
      <c r="S18" s="29">
        <f>+(A17*S17)/1000</f>
        <v>0.09</v>
      </c>
      <c r="T18" s="29">
        <f>+(A17*T17)/1000</f>
        <v>5.0000000000000001E-3</v>
      </c>
      <c r="U18" s="29">
        <f>+(A17*U17)/1000</f>
        <v>3.5000000000000003E-2</v>
      </c>
      <c r="V18" s="29">
        <f>+(A17*V17)/1000</f>
        <v>3.5000000000000003E-2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7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145</v>
      </c>
      <c r="M19" s="30">
        <f t="shared" si="1"/>
        <v>18</v>
      </c>
      <c r="N19" s="30">
        <f t="shared" si="1"/>
        <v>0</v>
      </c>
      <c r="O19" s="30">
        <f t="shared" si="1"/>
        <v>0</v>
      </c>
      <c r="P19" s="30">
        <f t="shared" si="1"/>
        <v>0.1</v>
      </c>
      <c r="Q19" s="30">
        <f t="shared" si="1"/>
        <v>28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5.0000000000000001E-3</v>
      </c>
      <c r="E20" s="33">
        <f>+(A19*E19)/1000</f>
        <v>0</v>
      </c>
      <c r="F20" s="33">
        <f>+(A19*F19)/1000</f>
        <v>7.0000000000000001E-3</v>
      </c>
      <c r="G20" s="33">
        <f>+(A19*G19)/1000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0.14499999999999999</v>
      </c>
      <c r="M20" s="33">
        <f>+(A19*M19)/1000</f>
        <v>1.7999999999999999E-2</v>
      </c>
      <c r="N20" s="33">
        <f>+(A19*N19)/1000</f>
        <v>0</v>
      </c>
      <c r="O20" s="33">
        <f>+(A19*O19)/1000</f>
        <v>0</v>
      </c>
      <c r="P20" s="33">
        <f>+(A19*P19)</f>
        <v>0.1</v>
      </c>
      <c r="Q20" s="33">
        <f>+(A19*Q19)/1000</f>
        <v>2.8000000000000001E-2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78" t="s">
        <v>8</v>
      </c>
      <c r="B21" s="79"/>
      <c r="C21" s="35">
        <f>+C20+C18</f>
        <v>0.12</v>
      </c>
      <c r="D21" s="35">
        <f t="shared" ref="D21:X21" si="2">+D20+D18</f>
        <v>5.0000000000000001E-3</v>
      </c>
      <c r="E21" s="35">
        <f t="shared" si="2"/>
        <v>8.0000000000000002E-3</v>
      </c>
      <c r="F21" s="35">
        <f t="shared" si="2"/>
        <v>1.4E-2</v>
      </c>
      <c r="G21" s="35">
        <f t="shared" si="2"/>
        <v>0.02</v>
      </c>
      <c r="H21" s="35">
        <f t="shared" si="2"/>
        <v>0.01</v>
      </c>
      <c r="I21" s="35">
        <f t="shared" si="2"/>
        <v>6.5000000000000002E-2</v>
      </c>
      <c r="J21" s="35">
        <f t="shared" si="2"/>
        <v>4.4999999999999998E-2</v>
      </c>
      <c r="K21" s="35">
        <f t="shared" si="2"/>
        <v>2.5000000000000001E-2</v>
      </c>
      <c r="L21" s="35">
        <f t="shared" si="2"/>
        <v>0.14499999999999999</v>
      </c>
      <c r="M21" s="35">
        <f t="shared" si="2"/>
        <v>2.3E-2</v>
      </c>
      <c r="N21" s="35">
        <f t="shared" si="2"/>
        <v>5.0000000000000001E-3</v>
      </c>
      <c r="O21" s="35">
        <f t="shared" si="2"/>
        <v>0.05</v>
      </c>
      <c r="P21" s="35">
        <f t="shared" si="2"/>
        <v>0.1</v>
      </c>
      <c r="Q21" s="35">
        <f t="shared" si="2"/>
        <v>2.8000000000000001E-2</v>
      </c>
      <c r="R21" s="35">
        <f t="shared" si="2"/>
        <v>0.08</v>
      </c>
      <c r="S21" s="35">
        <f t="shared" si="2"/>
        <v>0.09</v>
      </c>
      <c r="T21" s="35">
        <f t="shared" si="2"/>
        <v>5.0000000000000001E-3</v>
      </c>
      <c r="U21" s="35">
        <f t="shared" si="2"/>
        <v>3.5000000000000003E-2</v>
      </c>
      <c r="V21" s="35">
        <f t="shared" si="2"/>
        <v>3.5000000000000003E-2</v>
      </c>
      <c r="W21" s="57">
        <f t="shared" si="2"/>
        <v>0</v>
      </c>
      <c r="X21" s="57">
        <f t="shared" si="2"/>
        <v>0</v>
      </c>
      <c r="Y21" s="8"/>
    </row>
    <row r="22" spans="1:25" x14ac:dyDescent="0.15">
      <c r="A22" s="71" t="s">
        <v>9</v>
      </c>
      <c r="B22" s="73"/>
      <c r="C22" s="36">
        <v>262</v>
      </c>
      <c r="D22" s="36">
        <v>608</v>
      </c>
      <c r="E22" s="36">
        <v>2948</v>
      </c>
      <c r="F22" s="36">
        <v>1650</v>
      </c>
      <c r="G22" s="36">
        <v>390</v>
      </c>
      <c r="H22" s="36">
        <v>187</v>
      </c>
      <c r="I22" s="36">
        <v>157</v>
      </c>
      <c r="J22" s="36">
        <v>198</v>
      </c>
      <c r="K22" s="36">
        <v>153</v>
      </c>
      <c r="L22" s="36">
        <v>330</v>
      </c>
      <c r="M22" s="36">
        <v>399</v>
      </c>
      <c r="N22" s="36">
        <v>128</v>
      </c>
      <c r="O22" s="36">
        <v>1550</v>
      </c>
      <c r="P22" s="36">
        <v>57</v>
      </c>
      <c r="Q22" s="36">
        <v>227</v>
      </c>
      <c r="R22" s="36">
        <v>268</v>
      </c>
      <c r="S22" s="36">
        <v>358</v>
      </c>
      <c r="T22" s="36">
        <v>147</v>
      </c>
      <c r="U22" s="36">
        <v>708</v>
      </c>
      <c r="V22" s="36">
        <v>1290</v>
      </c>
      <c r="W22" s="37"/>
      <c r="X22" s="37"/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0</v>
      </c>
      <c r="E23" s="40">
        <f t="shared" ref="E23:X23" si="3">SUM(E18*E22)</f>
        <v>23.584</v>
      </c>
      <c r="F23" s="40">
        <f t="shared" si="3"/>
        <v>11.55</v>
      </c>
      <c r="G23" s="40">
        <f t="shared" si="3"/>
        <v>7.8</v>
      </c>
      <c r="H23" s="40">
        <f t="shared" si="3"/>
        <v>1.87</v>
      </c>
      <c r="I23" s="40">
        <f t="shared" si="3"/>
        <v>10.205</v>
      </c>
      <c r="J23" s="40">
        <f t="shared" si="3"/>
        <v>8.91</v>
      </c>
      <c r="K23" s="40">
        <f t="shared" si="3"/>
        <v>3.8250000000000002</v>
      </c>
      <c r="L23" s="40">
        <f t="shared" si="3"/>
        <v>0</v>
      </c>
      <c r="M23" s="40">
        <f t="shared" si="3"/>
        <v>1.9950000000000001</v>
      </c>
      <c r="N23" s="40">
        <f t="shared" si="3"/>
        <v>0.64</v>
      </c>
      <c r="O23" s="40">
        <f t="shared" si="3"/>
        <v>77.5</v>
      </c>
      <c r="P23" s="40">
        <f t="shared" si="3"/>
        <v>0</v>
      </c>
      <c r="Q23" s="40">
        <f t="shared" si="3"/>
        <v>0</v>
      </c>
      <c r="R23" s="40">
        <f t="shared" si="3"/>
        <v>21.44</v>
      </c>
      <c r="S23" s="40">
        <f t="shared" si="3"/>
        <v>32.22</v>
      </c>
      <c r="T23" s="40">
        <f t="shared" si="3"/>
        <v>0.73499999999999999</v>
      </c>
      <c r="U23" s="40">
        <f t="shared" si="3"/>
        <v>24.78</v>
      </c>
      <c r="V23" s="40">
        <f t="shared" si="3"/>
        <v>45.150000000000006</v>
      </c>
      <c r="W23" s="40">
        <f t="shared" si="3"/>
        <v>0</v>
      </c>
      <c r="X23" s="40">
        <f t="shared" si="3"/>
        <v>0</v>
      </c>
      <c r="Y23" s="41">
        <f>SUM(C23:X23)</f>
        <v>293.16399999999999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3.04</v>
      </c>
      <c r="E24" s="40">
        <f t="shared" ref="E24:X24" si="4">SUM(E20*E22)</f>
        <v>0</v>
      </c>
      <c r="F24" s="40">
        <f t="shared" si="4"/>
        <v>11.55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47.849999999999994</v>
      </c>
      <c r="M24" s="40">
        <f t="shared" si="4"/>
        <v>7.1819999999999995</v>
      </c>
      <c r="N24" s="40">
        <f t="shared" si="4"/>
        <v>0</v>
      </c>
      <c r="O24" s="40">
        <f t="shared" si="4"/>
        <v>0</v>
      </c>
      <c r="P24" s="40">
        <f t="shared" si="4"/>
        <v>5.7</v>
      </c>
      <c r="Q24" s="40">
        <f t="shared" si="4"/>
        <v>6.3559999999999999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1">
        <f>SUM(C24:X24)</f>
        <v>92.157999999999987</v>
      </c>
    </row>
    <row r="25" spans="1:25" x14ac:dyDescent="0.15">
      <c r="A25" s="62" t="s">
        <v>11</v>
      </c>
      <c r="B25" s="63"/>
      <c r="C25" s="42">
        <f>SUM(C23:C24)</f>
        <v>31.44</v>
      </c>
      <c r="D25" s="42">
        <f t="shared" ref="D25:X25" si="5">+D21*D22</f>
        <v>3.04</v>
      </c>
      <c r="E25" s="42">
        <f t="shared" si="5"/>
        <v>23.584</v>
      </c>
      <c r="F25" s="42">
        <f t="shared" si="5"/>
        <v>23.1</v>
      </c>
      <c r="G25" s="42">
        <f t="shared" si="5"/>
        <v>7.8</v>
      </c>
      <c r="H25" s="42">
        <f t="shared" si="5"/>
        <v>1.87</v>
      </c>
      <c r="I25" s="42">
        <f t="shared" si="5"/>
        <v>10.205</v>
      </c>
      <c r="J25" s="42">
        <f t="shared" si="5"/>
        <v>8.91</v>
      </c>
      <c r="K25" s="42">
        <f t="shared" si="5"/>
        <v>3.8250000000000002</v>
      </c>
      <c r="L25" s="42">
        <f t="shared" si="5"/>
        <v>47.849999999999994</v>
      </c>
      <c r="M25" s="42">
        <f t="shared" si="5"/>
        <v>9.1769999999999996</v>
      </c>
      <c r="N25" s="42">
        <f t="shared" si="5"/>
        <v>0.64</v>
      </c>
      <c r="O25" s="42">
        <f t="shared" si="5"/>
        <v>77.5</v>
      </c>
      <c r="P25" s="42">
        <f t="shared" si="5"/>
        <v>5.7</v>
      </c>
      <c r="Q25" s="42">
        <f t="shared" si="5"/>
        <v>6.3559999999999999</v>
      </c>
      <c r="R25" s="42">
        <f t="shared" si="5"/>
        <v>21.44</v>
      </c>
      <c r="S25" s="42">
        <f t="shared" si="5"/>
        <v>32.22</v>
      </c>
      <c r="T25" s="42">
        <f t="shared" si="5"/>
        <v>0.73499999999999999</v>
      </c>
      <c r="U25" s="42">
        <f t="shared" si="5"/>
        <v>24.78</v>
      </c>
      <c r="V25" s="42">
        <f t="shared" si="5"/>
        <v>45.150000000000006</v>
      </c>
      <c r="W25" s="43">
        <f t="shared" si="5"/>
        <v>0</v>
      </c>
      <c r="X25" s="43">
        <f t="shared" si="5"/>
        <v>0</v>
      </c>
      <c r="Y25" s="41">
        <f>SUM(C25:X25)</f>
        <v>385.322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80" t="s">
        <v>12</v>
      </c>
      <c r="B28" s="80"/>
      <c r="C28" s="48"/>
      <c r="H28" s="80" t="s">
        <v>13</v>
      </c>
      <c r="I28" s="80"/>
      <c r="J28" s="80"/>
      <c r="K28" s="80"/>
      <c r="P28" s="80" t="s">
        <v>14</v>
      </c>
      <c r="Q28" s="80"/>
      <c r="R28" s="80"/>
      <c r="S28" s="80"/>
    </row>
    <row r="31" spans="1:25" x14ac:dyDescent="0.15">
      <c r="B31" s="64" t="s">
        <v>0</v>
      </c>
      <c r="C31" s="64"/>
      <c r="D31" s="64"/>
      <c r="E31" s="64"/>
      <c r="F31" s="64"/>
      <c r="G31" s="64"/>
      <c r="H31" s="64"/>
      <c r="I31" s="64"/>
      <c r="J31" s="64"/>
      <c r="L31" s="2"/>
      <c r="M31" s="65" t="s">
        <v>1</v>
      </c>
      <c r="N31" s="65"/>
      <c r="O31" s="65"/>
      <c r="P31" s="65"/>
      <c r="Q31" s="65"/>
      <c r="R31" s="65" t="s">
        <v>80</v>
      </c>
      <c r="S31" s="65"/>
      <c r="T31" s="65"/>
      <c r="U31" s="65"/>
      <c r="V31" s="65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6">
        <v>43000</v>
      </c>
      <c r="Q32" s="66"/>
      <c r="R32" s="66"/>
      <c r="S32" s="66"/>
      <c r="T32" s="5"/>
      <c r="U32" s="5"/>
      <c r="V32" s="5"/>
    </row>
    <row r="33" spans="1:25" x14ac:dyDescent="0.15">
      <c r="A33" s="67"/>
      <c r="B33" s="68"/>
      <c r="C33" s="71" t="s">
        <v>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7"/>
      <c r="X33" s="7"/>
      <c r="Y33" s="8"/>
    </row>
    <row r="34" spans="1:25" ht="45.75" thickBot="1" x14ac:dyDescent="0.2">
      <c r="A34" s="69"/>
      <c r="B34" s="70"/>
      <c r="C34" s="9" t="s">
        <v>19</v>
      </c>
      <c r="D34" s="11" t="s">
        <v>39</v>
      </c>
      <c r="E34" s="11" t="s">
        <v>22</v>
      </c>
      <c r="F34" s="11" t="s">
        <v>42</v>
      </c>
      <c r="G34" s="11" t="s">
        <v>25</v>
      </c>
      <c r="H34" s="11" t="s">
        <v>41</v>
      </c>
      <c r="I34" s="11" t="s">
        <v>35</v>
      </c>
      <c r="J34" s="11" t="s">
        <v>34</v>
      </c>
      <c r="K34" s="11" t="s">
        <v>30</v>
      </c>
      <c r="L34" s="11" t="s">
        <v>33</v>
      </c>
      <c r="M34" s="11" t="s">
        <v>28</v>
      </c>
      <c r="N34" s="11" t="s">
        <v>21</v>
      </c>
      <c r="O34" s="11" t="s">
        <v>78</v>
      </c>
      <c r="P34" s="11" t="s">
        <v>36</v>
      </c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4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v>60</v>
      </c>
      <c r="P35" s="15">
        <v>50</v>
      </c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5"/>
      <c r="B36" s="17" t="s">
        <v>74</v>
      </c>
      <c r="C36" s="18"/>
      <c r="D36" s="18"/>
      <c r="E36" s="18"/>
      <c r="F36" s="18">
        <f>1/2</f>
        <v>0.5</v>
      </c>
      <c r="G36" s="18"/>
      <c r="H36" s="18"/>
      <c r="I36" s="18"/>
      <c r="J36" s="18"/>
      <c r="K36" s="18"/>
      <c r="L36" s="18"/>
      <c r="M36" s="18"/>
      <c r="N36" s="18">
        <v>5</v>
      </c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5"/>
      <c r="B37" s="17" t="s">
        <v>22</v>
      </c>
      <c r="C37" s="18"/>
      <c r="D37" s="18"/>
      <c r="E37" s="18">
        <v>10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6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4" t="s">
        <v>6</v>
      </c>
      <c r="B39" s="14" t="s">
        <v>18</v>
      </c>
      <c r="C39" s="15"/>
      <c r="D39" s="15"/>
      <c r="E39" s="15"/>
      <c r="F39" s="15"/>
      <c r="G39" s="15">
        <v>10</v>
      </c>
      <c r="H39" s="15">
        <v>10</v>
      </c>
      <c r="I39" s="15">
        <v>30</v>
      </c>
      <c r="J39" s="15">
        <v>30</v>
      </c>
      <c r="K39" s="15">
        <v>5</v>
      </c>
      <c r="L39" s="15"/>
      <c r="M39" s="15"/>
      <c r="N39" s="15">
        <v>3</v>
      </c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5"/>
      <c r="B40" s="17" t="s">
        <v>90</v>
      </c>
      <c r="C40" s="18"/>
      <c r="D40" s="18">
        <v>15</v>
      </c>
      <c r="E40" s="18"/>
      <c r="F40" s="18"/>
      <c r="G40" s="18"/>
      <c r="H40" s="18"/>
      <c r="I40" s="18"/>
      <c r="J40" s="18"/>
      <c r="K40" s="18"/>
      <c r="L40" s="18"/>
      <c r="M40" s="18">
        <v>260</v>
      </c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5"/>
      <c r="B41" s="17" t="s">
        <v>19</v>
      </c>
      <c r="C41" s="18">
        <v>60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6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4" t="s">
        <v>7</v>
      </c>
      <c r="B43" s="49"/>
      <c r="C43" s="50"/>
      <c r="D43" s="50"/>
      <c r="E43" s="50"/>
      <c r="F43" s="6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5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5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7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0</v>
      </c>
      <c r="E47" s="26">
        <f t="shared" si="6"/>
        <v>10</v>
      </c>
      <c r="F47" s="26">
        <f t="shared" si="6"/>
        <v>0.5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26">
        <f t="shared" si="6"/>
        <v>5</v>
      </c>
      <c r="O47" s="26">
        <f t="shared" si="6"/>
        <v>60</v>
      </c>
      <c r="P47" s="26">
        <f t="shared" si="6"/>
        <v>50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0.08</v>
      </c>
      <c r="D48" s="29">
        <f>+(A47*D47)/1000</f>
        <v>0</v>
      </c>
      <c r="E48" s="29">
        <f>+(A47*E47)/1000</f>
        <v>0.01</v>
      </c>
      <c r="F48" s="29">
        <f>+(A47*F47)</f>
        <v>0.5</v>
      </c>
      <c r="G48" s="29">
        <f>+(A47*G47)/1000</f>
        <v>0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5.0000000000000001E-3</v>
      </c>
      <c r="O48" s="29">
        <f>+(A47*O47)/1000</f>
        <v>0.06</v>
      </c>
      <c r="P48" s="29">
        <f>+(A47*P47)/1000</f>
        <v>0.05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15</v>
      </c>
      <c r="E49" s="30">
        <f t="shared" si="7"/>
        <v>0</v>
      </c>
      <c r="F49" s="30">
        <f t="shared" si="7"/>
        <v>0</v>
      </c>
      <c r="G49" s="30">
        <f t="shared" si="7"/>
        <v>10</v>
      </c>
      <c r="H49" s="30">
        <f t="shared" si="7"/>
        <v>10</v>
      </c>
      <c r="I49" s="30">
        <f t="shared" si="7"/>
        <v>30</v>
      </c>
      <c r="J49" s="30">
        <f t="shared" si="7"/>
        <v>30</v>
      </c>
      <c r="K49" s="30">
        <f t="shared" si="7"/>
        <v>5</v>
      </c>
      <c r="L49" s="30">
        <f t="shared" si="7"/>
        <v>0</v>
      </c>
      <c r="M49" s="30">
        <f t="shared" si="7"/>
        <v>260</v>
      </c>
      <c r="N49" s="30">
        <f t="shared" si="7"/>
        <v>3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1.4999999999999999E-2</v>
      </c>
      <c r="E50" s="33">
        <f>+(A49*E49)/1000</f>
        <v>0</v>
      </c>
      <c r="F50" s="33">
        <f>+(A49*F49)</f>
        <v>0</v>
      </c>
      <c r="G50" s="33">
        <f>+(A49*G49)/1000</f>
        <v>0.01</v>
      </c>
      <c r="H50" s="33">
        <f>+(A49*H49)/1000</f>
        <v>0.01</v>
      </c>
      <c r="I50" s="33">
        <f>+(A49*I49)/1000</f>
        <v>0.03</v>
      </c>
      <c r="J50" s="33">
        <f>+(A49*J49)/1000</f>
        <v>0.03</v>
      </c>
      <c r="K50" s="33">
        <f>+(A49*K49)/1000</f>
        <v>5.0000000000000001E-3</v>
      </c>
      <c r="L50" s="33">
        <f>+(A49*L49)/1000</f>
        <v>0</v>
      </c>
      <c r="M50" s="33">
        <f>+(A49*M49)/1000</f>
        <v>0.26</v>
      </c>
      <c r="N50" s="33">
        <f>+(A49*N49)/1000</f>
        <v>3.0000000000000001E-3</v>
      </c>
      <c r="O50" s="33">
        <f>+(A49*O49)/1000</f>
        <v>0</v>
      </c>
      <c r="P50" s="33">
        <f>+(A49*P49)/1000</f>
        <v>0</v>
      </c>
      <c r="Q50" s="33">
        <f>+(A49*Q49)/1000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8" t="s">
        <v>8</v>
      </c>
      <c r="B51" s="79"/>
      <c r="C51" s="35">
        <f>+C50+C48</f>
        <v>0.14000000000000001</v>
      </c>
      <c r="D51" s="35">
        <f t="shared" ref="D51:X51" si="8">+D50+D48</f>
        <v>1.4999999999999999E-2</v>
      </c>
      <c r="E51" s="35">
        <f t="shared" si="8"/>
        <v>0.01</v>
      </c>
      <c r="F51" s="35">
        <f t="shared" si="8"/>
        <v>0.5</v>
      </c>
      <c r="G51" s="35">
        <f t="shared" si="8"/>
        <v>0.01</v>
      </c>
      <c r="H51" s="35">
        <f t="shared" si="8"/>
        <v>0.01</v>
      </c>
      <c r="I51" s="35">
        <f t="shared" si="8"/>
        <v>0.03</v>
      </c>
      <c r="J51" s="35">
        <f t="shared" si="8"/>
        <v>0.03</v>
      </c>
      <c r="K51" s="35">
        <f t="shared" si="8"/>
        <v>5.0000000000000001E-3</v>
      </c>
      <c r="L51" s="35">
        <f t="shared" si="8"/>
        <v>0</v>
      </c>
      <c r="M51" s="35">
        <f t="shared" si="8"/>
        <v>0.26</v>
      </c>
      <c r="N51" s="35">
        <f t="shared" si="8"/>
        <v>8.0000000000000002E-3</v>
      </c>
      <c r="O51" s="35">
        <f t="shared" si="8"/>
        <v>0.06</v>
      </c>
      <c r="P51" s="35">
        <f t="shared" si="8"/>
        <v>0.05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57">
        <f t="shared" si="8"/>
        <v>0</v>
      </c>
      <c r="W51" s="57">
        <f t="shared" si="8"/>
        <v>0</v>
      </c>
      <c r="X51" s="57">
        <f t="shared" si="8"/>
        <v>0</v>
      </c>
      <c r="Y51" s="8"/>
    </row>
    <row r="52" spans="1:25" x14ac:dyDescent="0.15">
      <c r="A52" s="71" t="s">
        <v>9</v>
      </c>
      <c r="B52" s="73"/>
      <c r="C52" s="36">
        <v>262</v>
      </c>
      <c r="D52" s="36">
        <v>2948</v>
      </c>
      <c r="E52" s="36">
        <v>1650</v>
      </c>
      <c r="F52" s="36">
        <v>57</v>
      </c>
      <c r="G52" s="36">
        <v>708</v>
      </c>
      <c r="H52" s="36">
        <v>154</v>
      </c>
      <c r="I52" s="36">
        <v>154</v>
      </c>
      <c r="J52" s="36">
        <v>157</v>
      </c>
      <c r="K52" s="36">
        <v>198</v>
      </c>
      <c r="L52" s="36">
        <v>147</v>
      </c>
      <c r="M52" s="36">
        <v>153</v>
      </c>
      <c r="N52" s="36">
        <v>608</v>
      </c>
      <c r="O52" s="36">
        <v>268</v>
      </c>
      <c r="P52" s="36">
        <v>288</v>
      </c>
      <c r="Q52" s="36"/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0</v>
      </c>
      <c r="E53" s="40">
        <f t="shared" ref="E53:X53" si="9">SUM(E48*E52)</f>
        <v>16.5</v>
      </c>
      <c r="F53" s="40">
        <f t="shared" si="9"/>
        <v>28.5</v>
      </c>
      <c r="G53" s="40">
        <f t="shared" si="9"/>
        <v>0</v>
      </c>
      <c r="H53" s="40">
        <f t="shared" si="9"/>
        <v>0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0</v>
      </c>
      <c r="M53" s="40">
        <f t="shared" si="9"/>
        <v>0</v>
      </c>
      <c r="N53" s="40">
        <f t="shared" si="9"/>
        <v>3.04</v>
      </c>
      <c r="O53" s="40">
        <f t="shared" si="9"/>
        <v>16.079999999999998</v>
      </c>
      <c r="P53" s="40">
        <f t="shared" si="9"/>
        <v>14.4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99.480000000000018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44.22</v>
      </c>
      <c r="E54" s="40">
        <f t="shared" ref="E54:X54" si="10">SUM(E50*E52)</f>
        <v>0</v>
      </c>
      <c r="F54" s="40">
        <f t="shared" si="10"/>
        <v>0</v>
      </c>
      <c r="G54" s="40">
        <f t="shared" si="10"/>
        <v>7.08</v>
      </c>
      <c r="H54" s="40">
        <f t="shared" si="10"/>
        <v>1.54</v>
      </c>
      <c r="I54" s="40">
        <f t="shared" si="10"/>
        <v>4.62</v>
      </c>
      <c r="J54" s="40">
        <f t="shared" si="10"/>
        <v>4.71</v>
      </c>
      <c r="K54" s="40">
        <f t="shared" si="10"/>
        <v>0.99</v>
      </c>
      <c r="L54" s="40">
        <f t="shared" si="10"/>
        <v>0</v>
      </c>
      <c r="M54" s="40">
        <f t="shared" si="10"/>
        <v>39.78</v>
      </c>
      <c r="N54" s="40">
        <f t="shared" si="10"/>
        <v>1.8240000000000001</v>
      </c>
      <c r="O54" s="40">
        <f t="shared" si="10"/>
        <v>0</v>
      </c>
      <c r="P54" s="40">
        <f t="shared" si="10"/>
        <v>0</v>
      </c>
      <c r="Q54" s="40">
        <f t="shared" si="10"/>
        <v>0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120.48399999999999</v>
      </c>
    </row>
    <row r="55" spans="1:25" x14ac:dyDescent="0.15">
      <c r="A55" s="62" t="s">
        <v>11</v>
      </c>
      <c r="B55" s="63"/>
      <c r="C55" s="42">
        <f>SUM(C53:C54)</f>
        <v>36.68</v>
      </c>
      <c r="D55" s="42">
        <f t="shared" ref="D55:X55" si="11">+D51*D52</f>
        <v>44.22</v>
      </c>
      <c r="E55" s="42">
        <f t="shared" si="11"/>
        <v>16.5</v>
      </c>
      <c r="F55" s="42">
        <f t="shared" si="11"/>
        <v>28.5</v>
      </c>
      <c r="G55" s="42">
        <f t="shared" si="11"/>
        <v>7.08</v>
      </c>
      <c r="H55" s="42">
        <f t="shared" si="11"/>
        <v>1.54</v>
      </c>
      <c r="I55" s="42">
        <f t="shared" si="11"/>
        <v>4.62</v>
      </c>
      <c r="J55" s="42">
        <f t="shared" si="11"/>
        <v>4.71</v>
      </c>
      <c r="K55" s="42">
        <f t="shared" si="11"/>
        <v>0.99</v>
      </c>
      <c r="L55" s="42">
        <f t="shared" si="11"/>
        <v>0</v>
      </c>
      <c r="M55" s="42">
        <f t="shared" si="11"/>
        <v>39.78</v>
      </c>
      <c r="N55" s="42">
        <f t="shared" si="11"/>
        <v>4.8639999999999999</v>
      </c>
      <c r="O55" s="42">
        <f t="shared" si="11"/>
        <v>16.079999999999998</v>
      </c>
      <c r="P55" s="42">
        <f t="shared" si="11"/>
        <v>14.4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219.96400000000003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80" t="s">
        <v>12</v>
      </c>
      <c r="B58" s="80"/>
      <c r="C58" s="48"/>
      <c r="H58" s="80" t="s">
        <v>13</v>
      </c>
      <c r="I58" s="80"/>
      <c r="J58" s="80"/>
      <c r="K58" s="80"/>
      <c r="P58" s="80" t="s">
        <v>14</v>
      </c>
      <c r="Q58" s="80"/>
      <c r="R58" s="80"/>
      <c r="S58" s="8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2017-09-19T05:17:57Z</dcterms:modified>
</cp:coreProperties>
</file>