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535" activeTab="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9" sheetId="9" r:id="rId7"/>
    <sheet name="Sheet7" sheetId="7" r:id="rId8"/>
    <sheet name="Sheet10" sheetId="10" r:id="rId9"/>
    <sheet name="Sheet8" sheetId="8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</sheets>
  <calcPr calcId="152511"/>
</workbook>
</file>

<file path=xl/calcChain.xml><?xml version="1.0" encoding="utf-8"?>
<calcChain xmlns="http://schemas.openxmlformats.org/spreadsheetml/2006/main">
  <c r="H51" i="12" l="1"/>
  <c r="J50" i="11"/>
  <c r="J48" i="11"/>
  <c r="J39" i="11"/>
  <c r="K50" i="8"/>
  <c r="K39" i="8"/>
  <c r="P53" i="8"/>
  <c r="Q53" i="8"/>
  <c r="H18" i="8"/>
  <c r="G48" i="7"/>
  <c r="J50" i="9"/>
  <c r="J48" i="9"/>
  <c r="J39" i="9"/>
  <c r="H51" i="6"/>
  <c r="H49" i="6"/>
  <c r="K50" i="3"/>
  <c r="K39" i="3"/>
  <c r="P53" i="3"/>
  <c r="H18" i="3"/>
  <c r="G48" i="2"/>
  <c r="H50" i="1"/>
  <c r="H39" i="1"/>
  <c r="X50" i="5" l="1"/>
  <c r="T50" i="5"/>
  <c r="P50" i="5"/>
  <c r="L50" i="5"/>
  <c r="H50" i="5"/>
  <c r="D50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A49" i="5"/>
  <c r="X47" i="5"/>
  <c r="W47" i="5"/>
  <c r="W48" i="5" s="1"/>
  <c r="W53" i="5" s="1"/>
  <c r="V47" i="5"/>
  <c r="U47" i="5"/>
  <c r="U48" i="5" s="1"/>
  <c r="U53" i="5" s="1"/>
  <c r="T47" i="5"/>
  <c r="S47" i="5"/>
  <c r="S48" i="5" s="1"/>
  <c r="S53" i="5" s="1"/>
  <c r="R47" i="5"/>
  <c r="Q47" i="5"/>
  <c r="Q48" i="5" s="1"/>
  <c r="Q53" i="5" s="1"/>
  <c r="P47" i="5"/>
  <c r="O47" i="5"/>
  <c r="O48" i="5" s="1"/>
  <c r="O53" i="5" s="1"/>
  <c r="N47" i="5"/>
  <c r="M47" i="5"/>
  <c r="M48" i="5" s="1"/>
  <c r="M53" i="5" s="1"/>
  <c r="L47" i="5"/>
  <c r="K47" i="5"/>
  <c r="K48" i="5" s="1"/>
  <c r="K53" i="5" s="1"/>
  <c r="J47" i="5"/>
  <c r="I47" i="5"/>
  <c r="I48" i="5" s="1"/>
  <c r="I53" i="5" s="1"/>
  <c r="H47" i="5"/>
  <c r="G47" i="5"/>
  <c r="G48" i="5" s="1"/>
  <c r="G53" i="5" s="1"/>
  <c r="F47" i="5"/>
  <c r="E47" i="5"/>
  <c r="E48" i="5" s="1"/>
  <c r="E53" i="5" s="1"/>
  <c r="D47" i="5"/>
  <c r="C47" i="5"/>
  <c r="C48" i="5" s="1"/>
  <c r="C53" i="5" s="1"/>
  <c r="A47" i="5"/>
  <c r="A53" i="5" s="1"/>
  <c r="A24" i="5"/>
  <c r="U20" i="5"/>
  <c r="U24" i="5" s="1"/>
  <c r="Q20" i="5"/>
  <c r="Q24" i="5" s="1"/>
  <c r="M20" i="5"/>
  <c r="M24" i="5" s="1"/>
  <c r="I20" i="5"/>
  <c r="I24" i="5" s="1"/>
  <c r="E20" i="5"/>
  <c r="E24" i="5" s="1"/>
  <c r="X19" i="5"/>
  <c r="V19" i="5"/>
  <c r="U19" i="5"/>
  <c r="T19" i="5"/>
  <c r="S19" i="5"/>
  <c r="S20" i="5" s="1"/>
  <c r="R19" i="5"/>
  <c r="Q19" i="5"/>
  <c r="P19" i="5"/>
  <c r="O19" i="5"/>
  <c r="O20" i="5" s="1"/>
  <c r="N19" i="5"/>
  <c r="M19" i="5"/>
  <c r="L19" i="5"/>
  <c r="K19" i="5"/>
  <c r="K20" i="5" s="1"/>
  <c r="J19" i="5"/>
  <c r="I19" i="5"/>
  <c r="H19" i="5"/>
  <c r="G19" i="5"/>
  <c r="G20" i="5" s="1"/>
  <c r="F19" i="5"/>
  <c r="E19" i="5"/>
  <c r="D19" i="5"/>
  <c r="C19" i="5"/>
  <c r="C20" i="5" s="1"/>
  <c r="A19" i="5"/>
  <c r="X20" i="5" s="1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F17" i="5"/>
  <c r="E17" i="5"/>
  <c r="D17" i="5"/>
  <c r="C17" i="5"/>
  <c r="A17" i="5"/>
  <c r="W13" i="5"/>
  <c r="W19" i="5" s="1"/>
  <c r="W20" i="5" s="1"/>
  <c r="G6" i="5"/>
  <c r="G17" i="5" s="1"/>
  <c r="W24" i="5" l="1"/>
  <c r="C24" i="5"/>
  <c r="G24" i="5"/>
  <c r="K24" i="5"/>
  <c r="O24" i="5"/>
  <c r="S24" i="5"/>
  <c r="W18" i="5"/>
  <c r="W23" i="5" s="1"/>
  <c r="U18" i="5"/>
  <c r="U23" i="5" s="1"/>
  <c r="S18" i="5"/>
  <c r="S23" i="5" s="1"/>
  <c r="D18" i="5"/>
  <c r="D23" i="5" s="1"/>
  <c r="F18" i="5"/>
  <c r="F23" i="5" s="1"/>
  <c r="H18" i="5"/>
  <c r="H23" i="5" s="1"/>
  <c r="J18" i="5"/>
  <c r="J23" i="5" s="1"/>
  <c r="L18" i="5"/>
  <c r="L23" i="5" s="1"/>
  <c r="N18" i="5"/>
  <c r="N23" i="5" s="1"/>
  <c r="P18" i="5"/>
  <c r="P23" i="5" s="1"/>
  <c r="R18" i="5"/>
  <c r="R23" i="5" s="1"/>
  <c r="V18" i="5"/>
  <c r="V23" i="5" s="1"/>
  <c r="X24" i="5"/>
  <c r="H54" i="5"/>
  <c r="P54" i="5"/>
  <c r="X54" i="5"/>
  <c r="C18" i="5"/>
  <c r="C23" i="5" s="1"/>
  <c r="E18" i="5"/>
  <c r="E23" i="5" s="1"/>
  <c r="G18" i="5"/>
  <c r="G23" i="5" s="1"/>
  <c r="I18" i="5"/>
  <c r="I23" i="5" s="1"/>
  <c r="K18" i="5"/>
  <c r="K23" i="5" s="1"/>
  <c r="M18" i="5"/>
  <c r="M23" i="5" s="1"/>
  <c r="O18" i="5"/>
  <c r="O23" i="5" s="1"/>
  <c r="Q18" i="5"/>
  <c r="Q23" i="5" s="1"/>
  <c r="T18" i="5"/>
  <c r="T23" i="5" s="1"/>
  <c r="X18" i="5"/>
  <c r="X23" i="5" s="1"/>
  <c r="E21" i="5"/>
  <c r="E25" i="5" s="1"/>
  <c r="I21" i="5"/>
  <c r="I25" i="5" s="1"/>
  <c r="M21" i="5"/>
  <c r="M25" i="5" s="1"/>
  <c r="Q21" i="5"/>
  <c r="Q25" i="5" s="1"/>
  <c r="U21" i="5"/>
  <c r="U25" i="5" s="1"/>
  <c r="A23" i="5"/>
  <c r="D54" i="5"/>
  <c r="L54" i="5"/>
  <c r="T54" i="5"/>
  <c r="D20" i="5"/>
  <c r="F20" i="5"/>
  <c r="H20" i="5"/>
  <c r="J20" i="5"/>
  <c r="L20" i="5"/>
  <c r="N20" i="5"/>
  <c r="P20" i="5"/>
  <c r="R20" i="5"/>
  <c r="T20" i="5"/>
  <c r="V20" i="5"/>
  <c r="A54" i="5"/>
  <c r="W50" i="5"/>
  <c r="U50" i="5"/>
  <c r="S50" i="5"/>
  <c r="Q50" i="5"/>
  <c r="O50" i="5"/>
  <c r="M50" i="5"/>
  <c r="K50" i="5"/>
  <c r="I50" i="5"/>
  <c r="G50" i="5"/>
  <c r="E50" i="5"/>
  <c r="C50" i="5"/>
  <c r="F50" i="5"/>
  <c r="J50" i="5"/>
  <c r="N50" i="5"/>
  <c r="R50" i="5"/>
  <c r="V50" i="5"/>
  <c r="D48" i="5"/>
  <c r="D53" i="5" s="1"/>
  <c r="Y53" i="5" s="1"/>
  <c r="F48" i="5"/>
  <c r="F53" i="5" s="1"/>
  <c r="H48" i="5"/>
  <c r="H53" i="5" s="1"/>
  <c r="J48" i="5"/>
  <c r="J53" i="5" s="1"/>
  <c r="L48" i="5"/>
  <c r="L53" i="5" s="1"/>
  <c r="N48" i="5"/>
  <c r="N53" i="5" s="1"/>
  <c r="P48" i="5"/>
  <c r="P53" i="5" s="1"/>
  <c r="R48" i="5"/>
  <c r="R53" i="5" s="1"/>
  <c r="T48" i="5"/>
  <c r="T53" i="5" s="1"/>
  <c r="V48" i="5"/>
  <c r="V53" i="5" s="1"/>
  <c r="X48" i="5"/>
  <c r="X53" i="5" s="1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A49" i="13"/>
  <c r="A54" i="13" s="1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A47" i="13"/>
  <c r="A53" i="13" s="1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A19" i="13"/>
  <c r="X20" i="13" s="1"/>
  <c r="X17" i="13"/>
  <c r="W17" i="13"/>
  <c r="V17" i="13"/>
  <c r="U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A17" i="13"/>
  <c r="W18" i="13" s="1"/>
  <c r="W23" i="13" s="1"/>
  <c r="T6" i="13"/>
  <c r="T17" i="13" s="1"/>
  <c r="R54" i="5" l="1"/>
  <c r="R51" i="5"/>
  <c r="R55" i="5" s="1"/>
  <c r="J54" i="5"/>
  <c r="J51" i="5"/>
  <c r="J55" i="5" s="1"/>
  <c r="C51" i="5"/>
  <c r="C54" i="5"/>
  <c r="G51" i="5"/>
  <c r="G55" i="5" s="1"/>
  <c r="G54" i="5"/>
  <c r="K51" i="5"/>
  <c r="K55" i="5" s="1"/>
  <c r="K54" i="5"/>
  <c r="O51" i="5"/>
  <c r="O55" i="5" s="1"/>
  <c r="O54" i="5"/>
  <c r="S51" i="5"/>
  <c r="S55" i="5" s="1"/>
  <c r="S54" i="5"/>
  <c r="W51" i="5"/>
  <c r="W55" i="5" s="1"/>
  <c r="W54" i="5"/>
  <c r="V24" i="5"/>
  <c r="V21" i="5"/>
  <c r="V25" i="5" s="1"/>
  <c r="R24" i="5"/>
  <c r="R21" i="5"/>
  <c r="R25" i="5" s="1"/>
  <c r="N21" i="5"/>
  <c r="N25" i="5" s="1"/>
  <c r="N24" i="5"/>
  <c r="J21" i="5"/>
  <c r="J25" i="5" s="1"/>
  <c r="J24" i="5"/>
  <c r="F21" i="5"/>
  <c r="F25" i="5" s="1"/>
  <c r="F24" i="5"/>
  <c r="T51" i="5"/>
  <c r="T55" i="5" s="1"/>
  <c r="L51" i="5"/>
  <c r="L55" i="5" s="1"/>
  <c r="D51" i="5"/>
  <c r="D55" i="5" s="1"/>
  <c r="X51" i="5"/>
  <c r="X55" i="5" s="1"/>
  <c r="P51" i="5"/>
  <c r="P55" i="5" s="1"/>
  <c r="H51" i="5"/>
  <c r="H55" i="5" s="1"/>
  <c r="S21" i="5"/>
  <c r="S25" i="5" s="1"/>
  <c r="O21" i="5"/>
  <c r="O25" i="5" s="1"/>
  <c r="K21" i="5"/>
  <c r="K25" i="5" s="1"/>
  <c r="G21" i="5"/>
  <c r="G25" i="5" s="1"/>
  <c r="C21" i="5"/>
  <c r="W21" i="5"/>
  <c r="W25" i="5" s="1"/>
  <c r="V54" i="5"/>
  <c r="V51" i="5"/>
  <c r="V55" i="5" s="1"/>
  <c r="N54" i="5"/>
  <c r="N51" i="5"/>
  <c r="N55" i="5" s="1"/>
  <c r="F54" i="5"/>
  <c r="F51" i="5"/>
  <c r="F55" i="5" s="1"/>
  <c r="E51" i="5"/>
  <c r="E55" i="5" s="1"/>
  <c r="E54" i="5"/>
  <c r="I51" i="5"/>
  <c r="I55" i="5" s="1"/>
  <c r="I54" i="5"/>
  <c r="M51" i="5"/>
  <c r="M55" i="5" s="1"/>
  <c r="M54" i="5"/>
  <c r="Q51" i="5"/>
  <c r="Q55" i="5" s="1"/>
  <c r="Q54" i="5"/>
  <c r="U51" i="5"/>
  <c r="U55" i="5" s="1"/>
  <c r="U54" i="5"/>
  <c r="T21" i="5"/>
  <c r="T25" i="5" s="1"/>
  <c r="T24" i="5"/>
  <c r="P21" i="5"/>
  <c r="P25" i="5" s="1"/>
  <c r="P24" i="5"/>
  <c r="L21" i="5"/>
  <c r="L25" i="5" s="1"/>
  <c r="L24" i="5"/>
  <c r="H21" i="5"/>
  <c r="H25" i="5" s="1"/>
  <c r="H24" i="5"/>
  <c r="D21" i="5"/>
  <c r="D25" i="5" s="1"/>
  <c r="D24" i="5"/>
  <c r="C25" i="5"/>
  <c r="Y23" i="5"/>
  <c r="X21" i="5"/>
  <c r="X25" i="5" s="1"/>
  <c r="Y24" i="5"/>
  <c r="X24" i="13"/>
  <c r="D18" i="13"/>
  <c r="D23" i="13" s="1"/>
  <c r="F18" i="13"/>
  <c r="F23" i="13" s="1"/>
  <c r="H18" i="13"/>
  <c r="H23" i="13" s="1"/>
  <c r="J18" i="13"/>
  <c r="J23" i="13" s="1"/>
  <c r="L18" i="13"/>
  <c r="L23" i="13" s="1"/>
  <c r="N18" i="13"/>
  <c r="N23" i="13" s="1"/>
  <c r="P18" i="13"/>
  <c r="P23" i="13" s="1"/>
  <c r="R18" i="13"/>
  <c r="R23" i="13" s="1"/>
  <c r="T18" i="13"/>
  <c r="T23" i="13" s="1"/>
  <c r="V18" i="13"/>
  <c r="V23" i="13" s="1"/>
  <c r="X18" i="13"/>
  <c r="X23" i="13" s="1"/>
  <c r="C20" i="13"/>
  <c r="E20" i="13"/>
  <c r="G20" i="13"/>
  <c r="I20" i="13"/>
  <c r="K20" i="13"/>
  <c r="M20" i="13"/>
  <c r="O20" i="13"/>
  <c r="Q20" i="13"/>
  <c r="S20" i="13"/>
  <c r="U20" i="13"/>
  <c r="W20" i="13"/>
  <c r="A23" i="13"/>
  <c r="A24" i="13"/>
  <c r="C18" i="13"/>
  <c r="C23" i="13" s="1"/>
  <c r="E18" i="13"/>
  <c r="E23" i="13" s="1"/>
  <c r="G18" i="13"/>
  <c r="G23" i="13" s="1"/>
  <c r="I18" i="13"/>
  <c r="I23" i="13" s="1"/>
  <c r="K18" i="13"/>
  <c r="K23" i="13" s="1"/>
  <c r="M18" i="13"/>
  <c r="M23" i="13" s="1"/>
  <c r="O18" i="13"/>
  <c r="O23" i="13" s="1"/>
  <c r="Q18" i="13"/>
  <c r="Q23" i="13" s="1"/>
  <c r="S18" i="13"/>
  <c r="S23" i="13" s="1"/>
  <c r="U18" i="13"/>
  <c r="U23" i="13" s="1"/>
  <c r="D20" i="13"/>
  <c r="F20" i="13"/>
  <c r="H20" i="13"/>
  <c r="J20" i="13"/>
  <c r="L20" i="13"/>
  <c r="N20" i="13"/>
  <c r="P20" i="13"/>
  <c r="R20" i="13"/>
  <c r="T20" i="13"/>
  <c r="V20" i="13"/>
  <c r="C48" i="13"/>
  <c r="C53" i="13" s="1"/>
  <c r="E48" i="13"/>
  <c r="E53" i="13" s="1"/>
  <c r="G48" i="13"/>
  <c r="G53" i="13" s="1"/>
  <c r="I48" i="13"/>
  <c r="I53" i="13" s="1"/>
  <c r="K48" i="13"/>
  <c r="K53" i="13" s="1"/>
  <c r="M48" i="13"/>
  <c r="M53" i="13" s="1"/>
  <c r="O48" i="13"/>
  <c r="O53" i="13" s="1"/>
  <c r="Q48" i="13"/>
  <c r="Q53" i="13" s="1"/>
  <c r="S48" i="13"/>
  <c r="S53" i="13" s="1"/>
  <c r="U48" i="13"/>
  <c r="U53" i="13" s="1"/>
  <c r="W48" i="13"/>
  <c r="W53" i="13" s="1"/>
  <c r="D50" i="13"/>
  <c r="F50" i="13"/>
  <c r="H50" i="13"/>
  <c r="J50" i="13"/>
  <c r="L50" i="13"/>
  <c r="N50" i="13"/>
  <c r="P50" i="13"/>
  <c r="R50" i="13"/>
  <c r="T50" i="13"/>
  <c r="V50" i="13"/>
  <c r="X50" i="13"/>
  <c r="D48" i="13"/>
  <c r="D53" i="13" s="1"/>
  <c r="F48" i="13"/>
  <c r="F53" i="13" s="1"/>
  <c r="H48" i="13"/>
  <c r="H53" i="13" s="1"/>
  <c r="J48" i="13"/>
  <c r="J53" i="13" s="1"/>
  <c r="L48" i="13"/>
  <c r="L53" i="13" s="1"/>
  <c r="N48" i="13"/>
  <c r="N53" i="13" s="1"/>
  <c r="P48" i="13"/>
  <c r="P53" i="13" s="1"/>
  <c r="R48" i="13"/>
  <c r="R53" i="13" s="1"/>
  <c r="T48" i="13"/>
  <c r="T53" i="13" s="1"/>
  <c r="V48" i="13"/>
  <c r="V53" i="13" s="1"/>
  <c r="X48" i="13"/>
  <c r="X53" i="13" s="1"/>
  <c r="C50" i="13"/>
  <c r="E50" i="13"/>
  <c r="G50" i="13"/>
  <c r="I50" i="13"/>
  <c r="K50" i="13"/>
  <c r="M50" i="13"/>
  <c r="O50" i="13"/>
  <c r="Q50" i="13"/>
  <c r="S50" i="13"/>
  <c r="U50" i="13"/>
  <c r="W50" i="13"/>
  <c r="Y54" i="5" l="1"/>
  <c r="C55" i="5"/>
  <c r="Y55" i="5" s="1"/>
  <c r="Y25" i="5"/>
  <c r="W51" i="13"/>
  <c r="W55" i="13" s="1"/>
  <c r="W54" i="13"/>
  <c r="S51" i="13"/>
  <c r="S55" i="13" s="1"/>
  <c r="S54" i="13"/>
  <c r="O51" i="13"/>
  <c r="O55" i="13" s="1"/>
  <c r="O54" i="13"/>
  <c r="K51" i="13"/>
  <c r="K55" i="13" s="1"/>
  <c r="K54" i="13"/>
  <c r="G51" i="13"/>
  <c r="G55" i="13" s="1"/>
  <c r="G54" i="13"/>
  <c r="C51" i="13"/>
  <c r="C54" i="13"/>
  <c r="X54" i="13"/>
  <c r="X51" i="13"/>
  <c r="X55" i="13" s="1"/>
  <c r="T54" i="13"/>
  <c r="T51" i="13"/>
  <c r="T55" i="13" s="1"/>
  <c r="P54" i="13"/>
  <c r="P51" i="13"/>
  <c r="P55" i="13" s="1"/>
  <c r="L54" i="13"/>
  <c r="L51" i="13"/>
  <c r="L55" i="13" s="1"/>
  <c r="H54" i="13"/>
  <c r="H51" i="13"/>
  <c r="H55" i="13" s="1"/>
  <c r="D54" i="13"/>
  <c r="D51" i="13"/>
  <c r="D55" i="13" s="1"/>
  <c r="V24" i="13"/>
  <c r="V21" i="13"/>
  <c r="V25" i="13" s="1"/>
  <c r="R24" i="13"/>
  <c r="R21" i="13"/>
  <c r="R25" i="13" s="1"/>
  <c r="N21" i="13"/>
  <c r="N25" i="13" s="1"/>
  <c r="N24" i="13"/>
  <c r="J21" i="13"/>
  <c r="J25" i="13" s="1"/>
  <c r="J24" i="13"/>
  <c r="F21" i="13"/>
  <c r="F25" i="13" s="1"/>
  <c r="F24" i="13"/>
  <c r="W24" i="13"/>
  <c r="W21" i="13"/>
  <c r="W25" i="13" s="1"/>
  <c r="S24" i="13"/>
  <c r="S21" i="13"/>
  <c r="S25" i="13" s="1"/>
  <c r="O24" i="13"/>
  <c r="O21" i="13"/>
  <c r="O25" i="13" s="1"/>
  <c r="K24" i="13"/>
  <c r="K21" i="13"/>
  <c r="K25" i="13" s="1"/>
  <c r="G24" i="13"/>
  <c r="G21" i="13"/>
  <c r="G25" i="13" s="1"/>
  <c r="C24" i="13"/>
  <c r="C21" i="13"/>
  <c r="X21" i="13"/>
  <c r="X25" i="13" s="1"/>
  <c r="U51" i="13"/>
  <c r="U55" i="13" s="1"/>
  <c r="U54" i="13"/>
  <c r="Q51" i="13"/>
  <c r="Q55" i="13" s="1"/>
  <c r="Q54" i="13"/>
  <c r="M51" i="13"/>
  <c r="M55" i="13" s="1"/>
  <c r="M54" i="13"/>
  <c r="I51" i="13"/>
  <c r="I55" i="13" s="1"/>
  <c r="I54" i="13"/>
  <c r="E51" i="13"/>
  <c r="E55" i="13" s="1"/>
  <c r="E54" i="13"/>
  <c r="V54" i="13"/>
  <c r="V51" i="13"/>
  <c r="V55" i="13" s="1"/>
  <c r="R54" i="13"/>
  <c r="R51" i="13"/>
  <c r="R55" i="13" s="1"/>
  <c r="N54" i="13"/>
  <c r="N51" i="13"/>
  <c r="N55" i="13" s="1"/>
  <c r="J54" i="13"/>
  <c r="J51" i="13"/>
  <c r="J55" i="13" s="1"/>
  <c r="F54" i="13"/>
  <c r="F51" i="13"/>
  <c r="F55" i="13" s="1"/>
  <c r="C55" i="13"/>
  <c r="Y55" i="13" s="1"/>
  <c r="Y53" i="13"/>
  <c r="T24" i="13"/>
  <c r="T21" i="13"/>
  <c r="T25" i="13" s="1"/>
  <c r="P21" i="13"/>
  <c r="P25" i="13" s="1"/>
  <c r="P24" i="13"/>
  <c r="L21" i="13"/>
  <c r="L25" i="13" s="1"/>
  <c r="L24" i="13"/>
  <c r="H21" i="13"/>
  <c r="H25" i="13" s="1"/>
  <c r="H24" i="13"/>
  <c r="D21" i="13"/>
  <c r="D25" i="13" s="1"/>
  <c r="D24" i="13"/>
  <c r="C25" i="13"/>
  <c r="Y23" i="13"/>
  <c r="U24" i="13"/>
  <c r="U21" i="13"/>
  <c r="U25" i="13" s="1"/>
  <c r="Q24" i="13"/>
  <c r="Q21" i="13"/>
  <c r="Q25" i="13" s="1"/>
  <c r="M24" i="13"/>
  <c r="M21" i="13"/>
  <c r="M25" i="13" s="1"/>
  <c r="I24" i="13"/>
  <c r="I21" i="13"/>
  <c r="I25" i="13" s="1"/>
  <c r="E24" i="13"/>
  <c r="E21" i="13"/>
  <c r="E25" i="13" s="1"/>
  <c r="Y25" i="13" l="1"/>
  <c r="Y54" i="13"/>
  <c r="Y24" i="13"/>
  <c r="U50" i="14" l="1"/>
  <c r="Q50" i="14"/>
  <c r="M50" i="14"/>
  <c r="I50" i="14"/>
  <c r="E50" i="14"/>
  <c r="X49" i="14"/>
  <c r="W49" i="14"/>
  <c r="W50" i="14" s="1"/>
  <c r="V49" i="14"/>
  <c r="U49" i="14"/>
  <c r="T49" i="14"/>
  <c r="S49" i="14"/>
  <c r="S50" i="14" s="1"/>
  <c r="R49" i="14"/>
  <c r="Q49" i="14"/>
  <c r="P49" i="14"/>
  <c r="O49" i="14"/>
  <c r="O50" i="14" s="1"/>
  <c r="N49" i="14"/>
  <c r="M49" i="14"/>
  <c r="L49" i="14"/>
  <c r="K49" i="14"/>
  <c r="K50" i="14" s="1"/>
  <c r="J49" i="14"/>
  <c r="I49" i="14"/>
  <c r="H49" i="14"/>
  <c r="G49" i="14"/>
  <c r="G50" i="14" s="1"/>
  <c r="F49" i="14"/>
  <c r="E49" i="14"/>
  <c r="D49" i="14"/>
  <c r="C49" i="14"/>
  <c r="C50" i="14" s="1"/>
  <c r="A49" i="14"/>
  <c r="A54" i="14" s="1"/>
  <c r="F48" i="14"/>
  <c r="F53" i="14" s="1"/>
  <c r="X47" i="14"/>
  <c r="W47" i="14"/>
  <c r="V47" i="14"/>
  <c r="V48" i="14" s="1"/>
  <c r="V53" i="14" s="1"/>
  <c r="U47" i="14"/>
  <c r="T47" i="14"/>
  <c r="S47" i="14"/>
  <c r="R47" i="14"/>
  <c r="R48" i="14" s="1"/>
  <c r="R53" i="14" s="1"/>
  <c r="Q47" i="14"/>
  <c r="P47" i="14"/>
  <c r="O47" i="14"/>
  <c r="N47" i="14"/>
  <c r="N48" i="14" s="1"/>
  <c r="N53" i="14" s="1"/>
  <c r="M47" i="14"/>
  <c r="L47" i="14"/>
  <c r="K47" i="14"/>
  <c r="J47" i="14"/>
  <c r="J48" i="14" s="1"/>
  <c r="J53" i="14" s="1"/>
  <c r="I47" i="14"/>
  <c r="H47" i="14"/>
  <c r="F47" i="14"/>
  <c r="E47" i="14"/>
  <c r="D47" i="14"/>
  <c r="C47" i="14"/>
  <c r="A47" i="14"/>
  <c r="K39" i="14"/>
  <c r="G36" i="14"/>
  <c r="G47" i="14" s="1"/>
  <c r="A24" i="14"/>
  <c r="X19" i="14"/>
  <c r="W19" i="14"/>
  <c r="W20" i="14" s="1"/>
  <c r="V19" i="14"/>
  <c r="U19" i="14"/>
  <c r="U20" i="14" s="1"/>
  <c r="T19" i="14"/>
  <c r="S19" i="14"/>
  <c r="S20" i="14" s="1"/>
  <c r="R19" i="14"/>
  <c r="Q19" i="14"/>
  <c r="Q20" i="14" s="1"/>
  <c r="P19" i="14"/>
  <c r="O19" i="14"/>
  <c r="O20" i="14" s="1"/>
  <c r="N19" i="14"/>
  <c r="M19" i="14"/>
  <c r="M20" i="14" s="1"/>
  <c r="L19" i="14"/>
  <c r="K19" i="14"/>
  <c r="K20" i="14" s="1"/>
  <c r="J19" i="14"/>
  <c r="I19" i="14"/>
  <c r="I20" i="14" s="1"/>
  <c r="H19" i="14"/>
  <c r="G19" i="14"/>
  <c r="G20" i="14" s="1"/>
  <c r="F19" i="14"/>
  <c r="E19" i="14"/>
  <c r="E20" i="14" s="1"/>
  <c r="D19" i="14"/>
  <c r="C19" i="14"/>
  <c r="C20" i="14" s="1"/>
  <c r="A19" i="14"/>
  <c r="X20" i="14" s="1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A17" i="14"/>
  <c r="N9" i="14"/>
  <c r="X55" i="12"/>
  <c r="A55" i="12"/>
  <c r="U51" i="12"/>
  <c r="U55" i="12" s="1"/>
  <c r="Q51" i="12"/>
  <c r="Q55" i="12" s="1"/>
  <c r="M51" i="12"/>
  <c r="M55" i="12" s="1"/>
  <c r="I51" i="12"/>
  <c r="I55" i="12" s="1"/>
  <c r="X50" i="12"/>
  <c r="W50" i="12"/>
  <c r="W51" i="12" s="1"/>
  <c r="V50" i="12"/>
  <c r="U50" i="12"/>
  <c r="T50" i="12"/>
  <c r="S50" i="12"/>
  <c r="S51" i="12" s="1"/>
  <c r="R50" i="12"/>
  <c r="Q50" i="12"/>
  <c r="P50" i="12"/>
  <c r="O50" i="12"/>
  <c r="O51" i="12" s="1"/>
  <c r="N50" i="12"/>
  <c r="M50" i="12"/>
  <c r="L50" i="12"/>
  <c r="K50" i="12"/>
  <c r="K51" i="12" s="1"/>
  <c r="J50" i="12"/>
  <c r="I50" i="12"/>
  <c r="G50" i="12"/>
  <c r="G51" i="12" s="1"/>
  <c r="F50" i="12"/>
  <c r="E50" i="12"/>
  <c r="E51" i="12" s="1"/>
  <c r="D50" i="12"/>
  <c r="C50" i="12"/>
  <c r="C51" i="12" s="1"/>
  <c r="A50" i="12"/>
  <c r="X51" i="12" s="1"/>
  <c r="X49" i="12"/>
  <c r="X54" i="12" s="1"/>
  <c r="T49" i="12"/>
  <c r="T54" i="12" s="1"/>
  <c r="P49" i="12"/>
  <c r="P54" i="12" s="1"/>
  <c r="L49" i="12"/>
  <c r="L54" i="12" s="1"/>
  <c r="H49" i="12"/>
  <c r="H54" i="12" s="1"/>
  <c r="D49" i="12"/>
  <c r="D54" i="12" s="1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A48" i="12"/>
  <c r="H39" i="12"/>
  <c r="H50" i="12" s="1"/>
  <c r="X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A19" i="12"/>
  <c r="A24" i="12" s="1"/>
  <c r="U18" i="12"/>
  <c r="U23" i="12" s="1"/>
  <c r="Q18" i="12"/>
  <c r="Q23" i="12" s="1"/>
  <c r="M18" i="12"/>
  <c r="M23" i="12" s="1"/>
  <c r="I18" i="12"/>
  <c r="I23" i="12" s="1"/>
  <c r="E18" i="12"/>
  <c r="E23" i="12" s="1"/>
  <c r="X17" i="12"/>
  <c r="W17" i="12"/>
  <c r="W18" i="12" s="1"/>
  <c r="W23" i="12" s="1"/>
  <c r="V17" i="12"/>
  <c r="U17" i="12"/>
  <c r="T17" i="12"/>
  <c r="S17" i="12"/>
  <c r="S18" i="12" s="1"/>
  <c r="S23" i="12" s="1"/>
  <c r="R17" i="12"/>
  <c r="Q17" i="12"/>
  <c r="P17" i="12"/>
  <c r="O17" i="12"/>
  <c r="O18" i="12" s="1"/>
  <c r="O23" i="12" s="1"/>
  <c r="N17" i="12"/>
  <c r="M17" i="12"/>
  <c r="L17" i="12"/>
  <c r="K17" i="12"/>
  <c r="K18" i="12" s="1"/>
  <c r="K23" i="12" s="1"/>
  <c r="J17" i="12"/>
  <c r="I17" i="12"/>
  <c r="H17" i="12"/>
  <c r="F17" i="12"/>
  <c r="E17" i="12"/>
  <c r="D17" i="12"/>
  <c r="C17" i="12"/>
  <c r="C18" i="12" s="1"/>
  <c r="C23" i="12" s="1"/>
  <c r="A17" i="12"/>
  <c r="A23" i="12" s="1"/>
  <c r="W13" i="12"/>
  <c r="W19" i="12" s="1"/>
  <c r="G11" i="12"/>
  <c r="G6" i="12"/>
  <c r="G17" i="12" s="1"/>
  <c r="G18" i="12" s="1"/>
  <c r="G23" i="12" s="1"/>
  <c r="A54" i="11"/>
  <c r="A53" i="11"/>
  <c r="G50" i="11"/>
  <c r="C50" i="11"/>
  <c r="X49" i="11"/>
  <c r="W49" i="11"/>
  <c r="W50" i="11" s="1"/>
  <c r="V49" i="11"/>
  <c r="U49" i="11"/>
  <c r="U50" i="11" s="1"/>
  <c r="U54" i="11" s="1"/>
  <c r="T49" i="11"/>
  <c r="S49" i="11"/>
  <c r="S50" i="11" s="1"/>
  <c r="R49" i="11"/>
  <c r="Q49" i="11"/>
  <c r="Q50" i="11" s="1"/>
  <c r="Q54" i="11" s="1"/>
  <c r="P49" i="11"/>
  <c r="O49" i="11"/>
  <c r="O50" i="11" s="1"/>
  <c r="N49" i="11"/>
  <c r="M49" i="11"/>
  <c r="M50" i="11" s="1"/>
  <c r="M54" i="11" s="1"/>
  <c r="L49" i="11"/>
  <c r="K49" i="11"/>
  <c r="K50" i="11" s="1"/>
  <c r="I49" i="11"/>
  <c r="I50" i="11" s="1"/>
  <c r="I54" i="11" s="1"/>
  <c r="H49" i="11"/>
  <c r="G49" i="11"/>
  <c r="F49" i="11"/>
  <c r="E49" i="11"/>
  <c r="E50" i="11" s="1"/>
  <c r="E54" i="11" s="1"/>
  <c r="D49" i="11"/>
  <c r="C49" i="11"/>
  <c r="A49" i="11"/>
  <c r="X50" i="11" s="1"/>
  <c r="F48" i="11"/>
  <c r="F53" i="11" s="1"/>
  <c r="X47" i="11"/>
  <c r="W47" i="11"/>
  <c r="V47" i="11"/>
  <c r="V48" i="11" s="1"/>
  <c r="V53" i="11" s="1"/>
  <c r="U47" i="11"/>
  <c r="T47" i="11"/>
  <c r="S47" i="11"/>
  <c r="R47" i="11"/>
  <c r="R48" i="11" s="1"/>
  <c r="R53" i="11" s="1"/>
  <c r="Q47" i="11"/>
  <c r="P47" i="11"/>
  <c r="O47" i="11"/>
  <c r="N47" i="11"/>
  <c r="N48" i="11" s="1"/>
  <c r="N53" i="11" s="1"/>
  <c r="M47" i="11"/>
  <c r="L47" i="11"/>
  <c r="K47" i="11"/>
  <c r="J47" i="11"/>
  <c r="J53" i="11" s="1"/>
  <c r="I47" i="11"/>
  <c r="H47" i="11"/>
  <c r="F47" i="11"/>
  <c r="E47" i="11"/>
  <c r="D47" i="11"/>
  <c r="C47" i="11"/>
  <c r="A47" i="11"/>
  <c r="J49" i="11"/>
  <c r="G36" i="11"/>
  <c r="G47" i="11" s="1"/>
  <c r="X19" i="11"/>
  <c r="W19" i="11"/>
  <c r="V19" i="11"/>
  <c r="U19" i="11"/>
  <c r="T19" i="11"/>
  <c r="S19" i="11"/>
  <c r="R19" i="11"/>
  <c r="Q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A19" i="11"/>
  <c r="X20" i="11" s="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A17" i="11"/>
  <c r="A23" i="11" s="1"/>
  <c r="P14" i="11"/>
  <c r="P19" i="11" s="1"/>
  <c r="C24" i="14" l="1"/>
  <c r="C21" i="14"/>
  <c r="W18" i="14"/>
  <c r="W23" i="14" s="1"/>
  <c r="U18" i="14"/>
  <c r="U23" i="14" s="1"/>
  <c r="S18" i="14"/>
  <c r="S23" i="14" s="1"/>
  <c r="Q18" i="14"/>
  <c r="Q23" i="14" s="1"/>
  <c r="O18" i="14"/>
  <c r="O23" i="14" s="1"/>
  <c r="M18" i="14"/>
  <c r="M23" i="14" s="1"/>
  <c r="K18" i="14"/>
  <c r="K23" i="14" s="1"/>
  <c r="I18" i="14"/>
  <c r="I23" i="14" s="1"/>
  <c r="G18" i="14"/>
  <c r="G23" i="14" s="1"/>
  <c r="E18" i="14"/>
  <c r="E23" i="14" s="1"/>
  <c r="C18" i="14"/>
  <c r="C23" i="14" s="1"/>
  <c r="A23" i="14"/>
  <c r="F18" i="14"/>
  <c r="F23" i="14" s="1"/>
  <c r="J18" i="14"/>
  <c r="J23" i="14" s="1"/>
  <c r="N18" i="14"/>
  <c r="N23" i="14" s="1"/>
  <c r="R18" i="14"/>
  <c r="R23" i="14" s="1"/>
  <c r="V18" i="14"/>
  <c r="V23" i="14" s="1"/>
  <c r="X24" i="14"/>
  <c r="I51" i="14"/>
  <c r="I55" i="14" s="1"/>
  <c r="D18" i="14"/>
  <c r="D23" i="14" s="1"/>
  <c r="H18" i="14"/>
  <c r="H23" i="14" s="1"/>
  <c r="L18" i="14"/>
  <c r="L23" i="14" s="1"/>
  <c r="P18" i="14"/>
  <c r="P23" i="14" s="1"/>
  <c r="T18" i="14"/>
  <c r="T23" i="14" s="1"/>
  <c r="X18" i="14"/>
  <c r="X23" i="14" s="1"/>
  <c r="E24" i="14"/>
  <c r="G24" i="14"/>
  <c r="G21" i="14"/>
  <c r="G25" i="14" s="1"/>
  <c r="I24" i="14"/>
  <c r="K24" i="14"/>
  <c r="K21" i="14"/>
  <c r="K25" i="14" s="1"/>
  <c r="M24" i="14"/>
  <c r="O24" i="14"/>
  <c r="O21" i="14"/>
  <c r="O25" i="14" s="1"/>
  <c r="Q24" i="14"/>
  <c r="S24" i="14"/>
  <c r="S21" i="14"/>
  <c r="S25" i="14" s="1"/>
  <c r="U24" i="14"/>
  <c r="W24" i="14"/>
  <c r="W21" i="14"/>
  <c r="W25" i="14" s="1"/>
  <c r="C54" i="14"/>
  <c r="G54" i="14"/>
  <c r="K54" i="14"/>
  <c r="O54" i="14"/>
  <c r="S54" i="14"/>
  <c r="W54" i="14"/>
  <c r="E51" i="14"/>
  <c r="E55" i="14" s="1"/>
  <c r="U51" i="14"/>
  <c r="U55" i="14" s="1"/>
  <c r="E54" i="14"/>
  <c r="I54" i="14"/>
  <c r="M54" i="14"/>
  <c r="Q54" i="14"/>
  <c r="U54" i="14"/>
  <c r="D20" i="14"/>
  <c r="F20" i="14"/>
  <c r="H20" i="14"/>
  <c r="J20" i="14"/>
  <c r="L20" i="14"/>
  <c r="N20" i="14"/>
  <c r="P20" i="14"/>
  <c r="R20" i="14"/>
  <c r="T20" i="14"/>
  <c r="V20" i="14"/>
  <c r="W48" i="14"/>
  <c r="W53" i="14" s="1"/>
  <c r="U48" i="14"/>
  <c r="U53" i="14" s="1"/>
  <c r="S48" i="14"/>
  <c r="S53" i="14" s="1"/>
  <c r="Q48" i="14"/>
  <c r="Q53" i="14" s="1"/>
  <c r="O48" i="14"/>
  <c r="O53" i="14" s="1"/>
  <c r="M48" i="14"/>
  <c r="M53" i="14" s="1"/>
  <c r="K48" i="14"/>
  <c r="K53" i="14" s="1"/>
  <c r="I48" i="14"/>
  <c r="I53" i="14" s="1"/>
  <c r="G48" i="14"/>
  <c r="G53" i="14" s="1"/>
  <c r="E48" i="14"/>
  <c r="E53" i="14" s="1"/>
  <c r="C48" i="14"/>
  <c r="C53" i="14" s="1"/>
  <c r="D48" i="14"/>
  <c r="D53" i="14" s="1"/>
  <c r="H48" i="14"/>
  <c r="H53" i="14" s="1"/>
  <c r="L48" i="14"/>
  <c r="L53" i="14" s="1"/>
  <c r="P48" i="14"/>
  <c r="T48" i="14"/>
  <c r="T53" i="14" s="1"/>
  <c r="X48" i="14"/>
  <c r="X53" i="14" s="1"/>
  <c r="A53" i="14"/>
  <c r="D50" i="14"/>
  <c r="F50" i="14"/>
  <c r="H50" i="14"/>
  <c r="J50" i="14"/>
  <c r="L50" i="14"/>
  <c r="N50" i="14"/>
  <c r="P50" i="14"/>
  <c r="R50" i="14"/>
  <c r="T50" i="14"/>
  <c r="V50" i="14"/>
  <c r="X50" i="14"/>
  <c r="C55" i="12"/>
  <c r="E55" i="12"/>
  <c r="G55" i="12"/>
  <c r="K55" i="12"/>
  <c r="O55" i="12"/>
  <c r="S55" i="12"/>
  <c r="W55" i="12"/>
  <c r="D20" i="12"/>
  <c r="F20" i="12"/>
  <c r="H20" i="12"/>
  <c r="J20" i="12"/>
  <c r="L20" i="12"/>
  <c r="N20" i="12"/>
  <c r="P20" i="12"/>
  <c r="R20" i="12"/>
  <c r="T20" i="12"/>
  <c r="V20" i="12"/>
  <c r="X20" i="12"/>
  <c r="D18" i="12"/>
  <c r="D23" i="12" s="1"/>
  <c r="Y23" i="12" s="1"/>
  <c r="F18" i="12"/>
  <c r="F23" i="12" s="1"/>
  <c r="H18" i="12"/>
  <c r="H23" i="12" s="1"/>
  <c r="J18" i="12"/>
  <c r="J23" i="12" s="1"/>
  <c r="L18" i="12"/>
  <c r="L23" i="12" s="1"/>
  <c r="N18" i="12"/>
  <c r="N23" i="12" s="1"/>
  <c r="P18" i="12"/>
  <c r="P23" i="12" s="1"/>
  <c r="R18" i="12"/>
  <c r="R23" i="12" s="1"/>
  <c r="T18" i="12"/>
  <c r="T23" i="12" s="1"/>
  <c r="V18" i="12"/>
  <c r="V23" i="12" s="1"/>
  <c r="X18" i="12"/>
  <c r="X23" i="12" s="1"/>
  <c r="C20" i="12"/>
  <c r="E20" i="12"/>
  <c r="G20" i="12"/>
  <c r="I20" i="12"/>
  <c r="K20" i="12"/>
  <c r="M20" i="12"/>
  <c r="O20" i="12"/>
  <c r="Q20" i="12"/>
  <c r="S20" i="12"/>
  <c r="U20" i="12"/>
  <c r="W20" i="12"/>
  <c r="W49" i="12"/>
  <c r="W54" i="12" s="1"/>
  <c r="U49" i="12"/>
  <c r="U54" i="12" s="1"/>
  <c r="S49" i="12"/>
  <c r="S54" i="12" s="1"/>
  <c r="Q49" i="12"/>
  <c r="Q54" i="12" s="1"/>
  <c r="O49" i="12"/>
  <c r="O54" i="12" s="1"/>
  <c r="M49" i="12"/>
  <c r="M54" i="12" s="1"/>
  <c r="K49" i="12"/>
  <c r="K54" i="12" s="1"/>
  <c r="I49" i="12"/>
  <c r="I54" i="12" s="1"/>
  <c r="G49" i="12"/>
  <c r="G54" i="12" s="1"/>
  <c r="E49" i="12"/>
  <c r="E54" i="12" s="1"/>
  <c r="C49" i="12"/>
  <c r="C54" i="12" s="1"/>
  <c r="F49" i="12"/>
  <c r="F54" i="12" s="1"/>
  <c r="J49" i="12"/>
  <c r="J54" i="12" s="1"/>
  <c r="N49" i="12"/>
  <c r="N54" i="12" s="1"/>
  <c r="R49" i="12"/>
  <c r="R54" i="12" s="1"/>
  <c r="V49" i="12"/>
  <c r="V54" i="12" s="1"/>
  <c r="X52" i="12"/>
  <c r="X56" i="12" s="1"/>
  <c r="I52" i="12"/>
  <c r="I56" i="12" s="1"/>
  <c r="Q52" i="12"/>
  <c r="Q56" i="12" s="1"/>
  <c r="A54" i="12"/>
  <c r="D51" i="12"/>
  <c r="F51" i="12"/>
  <c r="J51" i="12"/>
  <c r="L51" i="12"/>
  <c r="N51" i="12"/>
  <c r="P51" i="12"/>
  <c r="R51" i="12"/>
  <c r="T51" i="12"/>
  <c r="V51" i="12"/>
  <c r="K54" i="11"/>
  <c r="O54" i="11"/>
  <c r="S54" i="11"/>
  <c r="W54" i="11"/>
  <c r="X24" i="11"/>
  <c r="D18" i="11"/>
  <c r="D23" i="11" s="1"/>
  <c r="F18" i="11"/>
  <c r="F23" i="11" s="1"/>
  <c r="H18" i="11"/>
  <c r="H23" i="11" s="1"/>
  <c r="J18" i="11"/>
  <c r="J23" i="11" s="1"/>
  <c r="L18" i="11"/>
  <c r="L23" i="11" s="1"/>
  <c r="N18" i="11"/>
  <c r="N23" i="11" s="1"/>
  <c r="P18" i="11"/>
  <c r="P23" i="11" s="1"/>
  <c r="R18" i="11"/>
  <c r="R23" i="11" s="1"/>
  <c r="T18" i="11"/>
  <c r="T23" i="11" s="1"/>
  <c r="V18" i="11"/>
  <c r="V23" i="11" s="1"/>
  <c r="X18" i="11"/>
  <c r="X23" i="11" s="1"/>
  <c r="D20" i="11"/>
  <c r="H20" i="11"/>
  <c r="L20" i="11"/>
  <c r="P20" i="11"/>
  <c r="T20" i="11"/>
  <c r="G54" i="11"/>
  <c r="C18" i="11"/>
  <c r="C23" i="11" s="1"/>
  <c r="E18" i="11"/>
  <c r="E23" i="11" s="1"/>
  <c r="G18" i="11"/>
  <c r="G23" i="11" s="1"/>
  <c r="I18" i="11"/>
  <c r="I23" i="11" s="1"/>
  <c r="K18" i="11"/>
  <c r="K23" i="11" s="1"/>
  <c r="M18" i="11"/>
  <c r="M23" i="11" s="1"/>
  <c r="O18" i="11"/>
  <c r="O23" i="11" s="1"/>
  <c r="Q18" i="11"/>
  <c r="Q23" i="11" s="1"/>
  <c r="S18" i="11"/>
  <c r="S23" i="11" s="1"/>
  <c r="U18" i="11"/>
  <c r="U23" i="11" s="1"/>
  <c r="W18" i="11"/>
  <c r="W23" i="11" s="1"/>
  <c r="A24" i="11"/>
  <c r="W20" i="11"/>
  <c r="U20" i="11"/>
  <c r="S20" i="11"/>
  <c r="Q20" i="11"/>
  <c r="O20" i="11"/>
  <c r="M20" i="11"/>
  <c r="K20" i="11"/>
  <c r="I20" i="11"/>
  <c r="G20" i="11"/>
  <c r="E20" i="11"/>
  <c r="C20" i="11"/>
  <c r="F20" i="11"/>
  <c r="J20" i="11"/>
  <c r="N20" i="11"/>
  <c r="R20" i="11"/>
  <c r="V20" i="11"/>
  <c r="X54" i="11"/>
  <c r="C54" i="11"/>
  <c r="W48" i="11"/>
  <c r="W53" i="11" s="1"/>
  <c r="U48" i="11"/>
  <c r="U53" i="11" s="1"/>
  <c r="S48" i="11"/>
  <c r="S53" i="11" s="1"/>
  <c r="Q48" i="11"/>
  <c r="Q53" i="11" s="1"/>
  <c r="O48" i="11"/>
  <c r="O53" i="11" s="1"/>
  <c r="M48" i="11"/>
  <c r="M53" i="11" s="1"/>
  <c r="K48" i="11"/>
  <c r="K53" i="11" s="1"/>
  <c r="I48" i="11"/>
  <c r="I53" i="11" s="1"/>
  <c r="G48" i="11"/>
  <c r="G53" i="11" s="1"/>
  <c r="E48" i="11"/>
  <c r="E53" i="11" s="1"/>
  <c r="C48" i="11"/>
  <c r="C53" i="11" s="1"/>
  <c r="D48" i="11"/>
  <c r="D53" i="11" s="1"/>
  <c r="H48" i="11"/>
  <c r="H53" i="11" s="1"/>
  <c r="L48" i="11"/>
  <c r="L53" i="11" s="1"/>
  <c r="P48" i="11"/>
  <c r="P53" i="11" s="1"/>
  <c r="T48" i="11"/>
  <c r="T53" i="11" s="1"/>
  <c r="X48" i="11"/>
  <c r="X53" i="11" s="1"/>
  <c r="D50" i="11"/>
  <c r="F50" i="11"/>
  <c r="H50" i="11"/>
  <c r="L50" i="11"/>
  <c r="N50" i="11"/>
  <c r="P50" i="11"/>
  <c r="R50" i="11"/>
  <c r="T50" i="11"/>
  <c r="V50" i="11"/>
  <c r="H39" i="6"/>
  <c r="P39" i="4"/>
  <c r="R39" i="4"/>
  <c r="X54" i="14" l="1"/>
  <c r="X51" i="14"/>
  <c r="X55" i="14" s="1"/>
  <c r="T54" i="14"/>
  <c r="T51" i="14"/>
  <c r="T55" i="14" s="1"/>
  <c r="P54" i="14"/>
  <c r="P51" i="14"/>
  <c r="P55" i="14" s="1"/>
  <c r="L54" i="14"/>
  <c r="L51" i="14"/>
  <c r="L55" i="14" s="1"/>
  <c r="H54" i="14"/>
  <c r="H51" i="14"/>
  <c r="H55" i="14" s="1"/>
  <c r="D54" i="14"/>
  <c r="D51" i="14"/>
  <c r="D55" i="14" s="1"/>
  <c r="C55" i="14"/>
  <c r="Y53" i="14"/>
  <c r="T24" i="14"/>
  <c r="T21" i="14"/>
  <c r="T25" i="14" s="1"/>
  <c r="P21" i="14"/>
  <c r="P25" i="14" s="1"/>
  <c r="P24" i="14"/>
  <c r="L21" i="14"/>
  <c r="L25" i="14" s="1"/>
  <c r="L24" i="14"/>
  <c r="H21" i="14"/>
  <c r="H25" i="14" s="1"/>
  <c r="H24" i="14"/>
  <c r="D21" i="14"/>
  <c r="D25" i="14" s="1"/>
  <c r="D24" i="14"/>
  <c r="V54" i="14"/>
  <c r="V51" i="14"/>
  <c r="V55" i="14" s="1"/>
  <c r="R54" i="14"/>
  <c r="R51" i="14"/>
  <c r="R55" i="14" s="1"/>
  <c r="N54" i="14"/>
  <c r="N51" i="14"/>
  <c r="N55" i="14" s="1"/>
  <c r="J54" i="14"/>
  <c r="J51" i="14"/>
  <c r="J55" i="14" s="1"/>
  <c r="F54" i="14"/>
  <c r="Y54" i="14" s="1"/>
  <c r="F51" i="14"/>
  <c r="F55" i="14" s="1"/>
  <c r="V24" i="14"/>
  <c r="V21" i="14"/>
  <c r="V25" i="14" s="1"/>
  <c r="R24" i="14"/>
  <c r="R21" i="14"/>
  <c r="R25" i="14" s="1"/>
  <c r="N21" i="14"/>
  <c r="N25" i="14" s="1"/>
  <c r="N24" i="14"/>
  <c r="J21" i="14"/>
  <c r="J25" i="14" s="1"/>
  <c r="J24" i="14"/>
  <c r="F21" i="14"/>
  <c r="F25" i="14" s="1"/>
  <c r="F24" i="14"/>
  <c r="M51" i="14"/>
  <c r="M55" i="14" s="1"/>
  <c r="W51" i="14"/>
  <c r="W55" i="14" s="1"/>
  <c r="S51" i="14"/>
  <c r="S55" i="14" s="1"/>
  <c r="O51" i="14"/>
  <c r="O55" i="14" s="1"/>
  <c r="K51" i="14"/>
  <c r="K55" i="14" s="1"/>
  <c r="G51" i="14"/>
  <c r="G55" i="14" s="1"/>
  <c r="C51" i="14"/>
  <c r="U21" i="14"/>
  <c r="U25" i="14" s="1"/>
  <c r="Q21" i="14"/>
  <c r="Q25" i="14" s="1"/>
  <c r="M21" i="14"/>
  <c r="M25" i="14" s="1"/>
  <c r="I21" i="14"/>
  <c r="I25" i="14" s="1"/>
  <c r="E21" i="14"/>
  <c r="E25" i="14" s="1"/>
  <c r="Q51" i="14"/>
  <c r="Q55" i="14" s="1"/>
  <c r="X21" i="14"/>
  <c r="X25" i="14" s="1"/>
  <c r="C25" i="14"/>
  <c r="Y25" i="14" s="1"/>
  <c r="Y23" i="14"/>
  <c r="Y24" i="14"/>
  <c r="V52" i="12"/>
  <c r="V56" i="12" s="1"/>
  <c r="V55" i="12"/>
  <c r="R52" i="12"/>
  <c r="R56" i="12" s="1"/>
  <c r="R55" i="12"/>
  <c r="N52" i="12"/>
  <c r="N56" i="12" s="1"/>
  <c r="N55" i="12"/>
  <c r="J52" i="12"/>
  <c r="J56" i="12" s="1"/>
  <c r="J55" i="12"/>
  <c r="F52" i="12"/>
  <c r="F56" i="12" s="1"/>
  <c r="F55" i="12"/>
  <c r="W24" i="12"/>
  <c r="W21" i="12"/>
  <c r="W25" i="12" s="1"/>
  <c r="S24" i="12"/>
  <c r="S21" i="12"/>
  <c r="S25" i="12" s="1"/>
  <c r="O21" i="12"/>
  <c r="O25" i="12" s="1"/>
  <c r="O24" i="12"/>
  <c r="K21" i="12"/>
  <c r="K25" i="12" s="1"/>
  <c r="K24" i="12"/>
  <c r="G21" i="12"/>
  <c r="G25" i="12" s="1"/>
  <c r="G24" i="12"/>
  <c r="C21" i="12"/>
  <c r="C24" i="12"/>
  <c r="X24" i="12"/>
  <c r="X21" i="12"/>
  <c r="X25" i="12" s="1"/>
  <c r="T24" i="12"/>
  <c r="T21" i="12"/>
  <c r="T25" i="12" s="1"/>
  <c r="P24" i="12"/>
  <c r="P21" i="12"/>
  <c r="P25" i="12" s="1"/>
  <c r="L24" i="12"/>
  <c r="L21" i="12"/>
  <c r="L25" i="12" s="1"/>
  <c r="H24" i="12"/>
  <c r="H21" i="12"/>
  <c r="H25" i="12" s="1"/>
  <c r="D24" i="12"/>
  <c r="D21" i="12"/>
  <c r="D25" i="12" s="1"/>
  <c r="T52" i="12"/>
  <c r="T56" i="12" s="1"/>
  <c r="T55" i="12"/>
  <c r="P52" i="12"/>
  <c r="P56" i="12" s="1"/>
  <c r="P55" i="12"/>
  <c r="L52" i="12"/>
  <c r="L56" i="12" s="1"/>
  <c r="L55" i="12"/>
  <c r="H52" i="12"/>
  <c r="H56" i="12" s="1"/>
  <c r="H55" i="12"/>
  <c r="D52" i="12"/>
  <c r="D56" i="12" s="1"/>
  <c r="D55" i="12"/>
  <c r="Y55" i="12" s="1"/>
  <c r="U52" i="12"/>
  <c r="U56" i="12" s="1"/>
  <c r="M52" i="12"/>
  <c r="M56" i="12" s="1"/>
  <c r="Y54" i="12"/>
  <c r="C56" i="12"/>
  <c r="U24" i="12"/>
  <c r="U21" i="12"/>
  <c r="U25" i="12" s="1"/>
  <c r="Q24" i="12"/>
  <c r="Q21" i="12"/>
  <c r="Q25" i="12" s="1"/>
  <c r="M21" i="12"/>
  <c r="M25" i="12" s="1"/>
  <c r="M24" i="12"/>
  <c r="I21" i="12"/>
  <c r="I25" i="12" s="1"/>
  <c r="I24" i="12"/>
  <c r="E21" i="12"/>
  <c r="E25" i="12" s="1"/>
  <c r="E24" i="12"/>
  <c r="V24" i="12"/>
  <c r="V21" i="12"/>
  <c r="V25" i="12" s="1"/>
  <c r="R24" i="12"/>
  <c r="R21" i="12"/>
  <c r="R25" i="12" s="1"/>
  <c r="N24" i="12"/>
  <c r="N21" i="12"/>
  <c r="N25" i="12" s="1"/>
  <c r="J24" i="12"/>
  <c r="J21" i="12"/>
  <c r="J25" i="12" s="1"/>
  <c r="F24" i="12"/>
  <c r="F21" i="12"/>
  <c r="F25" i="12" s="1"/>
  <c r="W52" i="12"/>
  <c r="W56" i="12" s="1"/>
  <c r="S52" i="12"/>
  <c r="S56" i="12" s="1"/>
  <c r="O52" i="12"/>
  <c r="O56" i="12" s="1"/>
  <c r="K52" i="12"/>
  <c r="K56" i="12" s="1"/>
  <c r="G52" i="12"/>
  <c r="G56" i="12" s="1"/>
  <c r="E52" i="12"/>
  <c r="E56" i="12" s="1"/>
  <c r="C52" i="12"/>
  <c r="T51" i="11"/>
  <c r="T55" i="11" s="1"/>
  <c r="T54" i="11"/>
  <c r="L51" i="11"/>
  <c r="L55" i="11" s="1"/>
  <c r="L54" i="11"/>
  <c r="V51" i="11"/>
  <c r="V55" i="11" s="1"/>
  <c r="V54" i="11"/>
  <c r="R51" i="11"/>
  <c r="R55" i="11" s="1"/>
  <c r="R54" i="11"/>
  <c r="N51" i="11"/>
  <c r="N55" i="11" s="1"/>
  <c r="N54" i="11"/>
  <c r="J51" i="11"/>
  <c r="J55" i="11" s="1"/>
  <c r="J54" i="11"/>
  <c r="F51" i="11"/>
  <c r="F55" i="11" s="1"/>
  <c r="F54" i="11"/>
  <c r="Y53" i="11"/>
  <c r="C55" i="11"/>
  <c r="M51" i="11"/>
  <c r="M55" i="11" s="1"/>
  <c r="C51" i="11"/>
  <c r="V24" i="11"/>
  <c r="V21" i="11"/>
  <c r="V25" i="11" s="1"/>
  <c r="N24" i="11"/>
  <c r="N21" i="11"/>
  <c r="N25" i="11" s="1"/>
  <c r="F24" i="11"/>
  <c r="F21" i="11"/>
  <c r="F25" i="11" s="1"/>
  <c r="E21" i="11"/>
  <c r="E25" i="11" s="1"/>
  <c r="E24" i="11"/>
  <c r="I21" i="11"/>
  <c r="I25" i="11" s="1"/>
  <c r="I24" i="11"/>
  <c r="M21" i="11"/>
  <c r="M25" i="11" s="1"/>
  <c r="M24" i="11"/>
  <c r="Q21" i="11"/>
  <c r="Q25" i="11" s="1"/>
  <c r="Q24" i="11"/>
  <c r="U24" i="11"/>
  <c r="U21" i="11"/>
  <c r="U25" i="11" s="1"/>
  <c r="Q51" i="11"/>
  <c r="Q55" i="11" s="1"/>
  <c r="G51" i="11"/>
  <c r="G55" i="11" s="1"/>
  <c r="T24" i="11"/>
  <c r="T21" i="11"/>
  <c r="T25" i="11" s="1"/>
  <c r="L24" i="11"/>
  <c r="L21" i="11"/>
  <c r="L25" i="11" s="1"/>
  <c r="D24" i="11"/>
  <c r="D21" i="11"/>
  <c r="D25" i="11" s="1"/>
  <c r="X21" i="11"/>
  <c r="X25" i="11" s="1"/>
  <c r="W51" i="11"/>
  <c r="W55" i="11" s="1"/>
  <c r="S51" i="11"/>
  <c r="S55" i="11" s="1"/>
  <c r="O51" i="11"/>
  <c r="O55" i="11" s="1"/>
  <c r="K51" i="11"/>
  <c r="K55" i="11" s="1"/>
  <c r="P51" i="11"/>
  <c r="P55" i="11" s="1"/>
  <c r="P54" i="11"/>
  <c r="H51" i="11"/>
  <c r="H55" i="11" s="1"/>
  <c r="H54" i="11"/>
  <c r="D51" i="11"/>
  <c r="D55" i="11" s="1"/>
  <c r="D54" i="11"/>
  <c r="U51" i="11"/>
  <c r="U55" i="11" s="1"/>
  <c r="E51" i="11"/>
  <c r="E55" i="11" s="1"/>
  <c r="X51" i="11"/>
  <c r="X55" i="11" s="1"/>
  <c r="R24" i="11"/>
  <c r="R21" i="11"/>
  <c r="R25" i="11" s="1"/>
  <c r="J24" i="11"/>
  <c r="J21" i="11"/>
  <c r="J25" i="11" s="1"/>
  <c r="C21" i="11"/>
  <c r="C24" i="11"/>
  <c r="G21" i="11"/>
  <c r="G25" i="11" s="1"/>
  <c r="G24" i="11"/>
  <c r="K21" i="11"/>
  <c r="K25" i="11" s="1"/>
  <c r="K24" i="11"/>
  <c r="O21" i="11"/>
  <c r="O25" i="11" s="1"/>
  <c r="O24" i="11"/>
  <c r="S21" i="11"/>
  <c r="S25" i="11" s="1"/>
  <c r="S24" i="11"/>
  <c r="W21" i="11"/>
  <c r="W25" i="11" s="1"/>
  <c r="W24" i="11"/>
  <c r="C25" i="11"/>
  <c r="Y23" i="11"/>
  <c r="I51" i="11"/>
  <c r="I55" i="11" s="1"/>
  <c r="P24" i="11"/>
  <c r="P21" i="11"/>
  <c r="P25" i="11" s="1"/>
  <c r="H24" i="11"/>
  <c r="H21" i="11"/>
  <c r="H25" i="11" s="1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D49" i="10"/>
  <c r="C49" i="10"/>
  <c r="A49" i="10"/>
  <c r="A54" i="10" s="1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A47" i="10"/>
  <c r="A53" i="10" s="1"/>
  <c r="E39" i="10"/>
  <c r="E49" i="10" s="1"/>
  <c r="X19" i="10"/>
  <c r="W19" i="10"/>
  <c r="V19" i="10"/>
  <c r="U19" i="10"/>
  <c r="T19" i="10"/>
  <c r="S19" i="10"/>
  <c r="R19" i="10"/>
  <c r="Q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A19" i="10"/>
  <c r="A24" i="10" s="1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A17" i="10"/>
  <c r="A23" i="10" s="1"/>
  <c r="P14" i="10"/>
  <c r="P19" i="10" s="1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A49" i="9"/>
  <c r="Q48" i="9"/>
  <c r="Q53" i="9" s="1"/>
  <c r="I48" i="9"/>
  <c r="I53" i="9" s="1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F47" i="9"/>
  <c r="E47" i="9"/>
  <c r="D47" i="9"/>
  <c r="C47" i="9"/>
  <c r="C48" i="9" s="1"/>
  <c r="C53" i="9" s="1"/>
  <c r="A47" i="9"/>
  <c r="A53" i="9" s="1"/>
  <c r="G36" i="9"/>
  <c r="G47" i="9" s="1"/>
  <c r="G48" i="9" s="1"/>
  <c r="G53" i="9" s="1"/>
  <c r="X19" i="9"/>
  <c r="W19" i="9"/>
  <c r="V19" i="9"/>
  <c r="U19" i="9"/>
  <c r="T19" i="9"/>
  <c r="S19" i="9"/>
  <c r="R19" i="9"/>
  <c r="Q19" i="9"/>
  <c r="O19" i="9"/>
  <c r="O20" i="9" s="1"/>
  <c r="N19" i="9"/>
  <c r="M19" i="9"/>
  <c r="M20" i="9" s="1"/>
  <c r="L19" i="9"/>
  <c r="K19" i="9"/>
  <c r="K20" i="9" s="1"/>
  <c r="J19" i="9"/>
  <c r="I19" i="9"/>
  <c r="I20" i="9" s="1"/>
  <c r="H19" i="9"/>
  <c r="G19" i="9"/>
  <c r="G20" i="9" s="1"/>
  <c r="F19" i="9"/>
  <c r="E19" i="9"/>
  <c r="E20" i="9" s="1"/>
  <c r="D19" i="9"/>
  <c r="C19" i="9"/>
  <c r="A19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A17" i="9"/>
  <c r="P14" i="9"/>
  <c r="P19" i="9" s="1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J49" i="8"/>
  <c r="I49" i="8"/>
  <c r="H49" i="8"/>
  <c r="G49" i="8"/>
  <c r="F49" i="8"/>
  <c r="E49" i="8"/>
  <c r="D49" i="8"/>
  <c r="C49" i="8"/>
  <c r="A49" i="8"/>
  <c r="A54" i="8" s="1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F47" i="8"/>
  <c r="E47" i="8"/>
  <c r="D47" i="8"/>
  <c r="C47" i="8"/>
  <c r="A47" i="8"/>
  <c r="W48" i="8" s="1"/>
  <c r="W53" i="8" s="1"/>
  <c r="K49" i="8"/>
  <c r="G36" i="8"/>
  <c r="G47" i="8" s="1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A19" i="8"/>
  <c r="A24" i="8" s="1"/>
  <c r="X17" i="8"/>
  <c r="W17" i="8"/>
  <c r="V17" i="8"/>
  <c r="U17" i="8"/>
  <c r="T17" i="8"/>
  <c r="S17" i="8"/>
  <c r="R17" i="8"/>
  <c r="Q17" i="8"/>
  <c r="P17" i="8"/>
  <c r="O17" i="8"/>
  <c r="M17" i="8"/>
  <c r="L17" i="8"/>
  <c r="K17" i="8"/>
  <c r="J17" i="8"/>
  <c r="I17" i="8"/>
  <c r="H17" i="8"/>
  <c r="G17" i="8"/>
  <c r="F17" i="8"/>
  <c r="E17" i="8"/>
  <c r="D17" i="8"/>
  <c r="C17" i="8"/>
  <c r="A17" i="8"/>
  <c r="A23" i="8" s="1"/>
  <c r="N9" i="8"/>
  <c r="N17" i="8" s="1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A49" i="7"/>
  <c r="A54" i="7" s="1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F47" i="7"/>
  <c r="E47" i="7"/>
  <c r="D47" i="7"/>
  <c r="C47" i="7"/>
  <c r="A47" i="7"/>
  <c r="A53" i="7" s="1"/>
  <c r="G36" i="7"/>
  <c r="G47" i="7" s="1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A19" i="7"/>
  <c r="A24" i="7" s="1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17" i="7"/>
  <c r="A23" i="7" s="1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G50" i="6"/>
  <c r="F50" i="6"/>
  <c r="E50" i="6"/>
  <c r="D50" i="6"/>
  <c r="C50" i="6"/>
  <c r="A50" i="6"/>
  <c r="X48" i="6"/>
  <c r="W48" i="6"/>
  <c r="W49" i="6" s="1"/>
  <c r="W54" i="6" s="1"/>
  <c r="V48" i="6"/>
  <c r="U48" i="6"/>
  <c r="U49" i="6" s="1"/>
  <c r="U54" i="6" s="1"/>
  <c r="T48" i="6"/>
  <c r="S48" i="6"/>
  <c r="S49" i="6" s="1"/>
  <c r="S54" i="6" s="1"/>
  <c r="R48" i="6"/>
  <c r="Q48" i="6"/>
  <c r="P48" i="6"/>
  <c r="O48" i="6"/>
  <c r="O49" i="6" s="1"/>
  <c r="O54" i="6" s="1"/>
  <c r="N48" i="6"/>
  <c r="M48" i="6"/>
  <c r="M49" i="6" s="1"/>
  <c r="M54" i="6" s="1"/>
  <c r="L48" i="6"/>
  <c r="K48" i="6"/>
  <c r="K49" i="6" s="1"/>
  <c r="K54" i="6" s="1"/>
  <c r="J48" i="6"/>
  <c r="I48" i="6"/>
  <c r="H48" i="6"/>
  <c r="G48" i="6"/>
  <c r="G49" i="6" s="1"/>
  <c r="G54" i="6" s="1"/>
  <c r="F48" i="6"/>
  <c r="E48" i="6"/>
  <c r="E49" i="6" s="1"/>
  <c r="E54" i="6" s="1"/>
  <c r="D48" i="6"/>
  <c r="C48" i="6"/>
  <c r="C49" i="6" s="1"/>
  <c r="C54" i="6" s="1"/>
  <c r="A48" i="6"/>
  <c r="A54" i="6" s="1"/>
  <c r="H50" i="6"/>
  <c r="X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A19" i="6"/>
  <c r="A24" i="6" s="1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F17" i="6"/>
  <c r="E17" i="6"/>
  <c r="D17" i="6"/>
  <c r="C17" i="6"/>
  <c r="A17" i="6"/>
  <c r="A23" i="6" s="1"/>
  <c r="W13" i="6"/>
  <c r="W19" i="6" s="1"/>
  <c r="G11" i="6"/>
  <c r="G6" i="6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49" i="4"/>
  <c r="A54" i="4" s="1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F47" i="4"/>
  <c r="E47" i="4"/>
  <c r="D47" i="4"/>
  <c r="C47" i="4"/>
  <c r="A47" i="4"/>
  <c r="A53" i="4" s="1"/>
  <c r="G36" i="4"/>
  <c r="G47" i="4" s="1"/>
  <c r="X19" i="4"/>
  <c r="W19" i="4"/>
  <c r="V19" i="4"/>
  <c r="U19" i="4"/>
  <c r="T19" i="4"/>
  <c r="S19" i="4"/>
  <c r="R19" i="4"/>
  <c r="Q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19" i="4"/>
  <c r="A24" i="4" s="1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A17" i="4"/>
  <c r="A23" i="4" s="1"/>
  <c r="P14" i="4"/>
  <c r="P19" i="4" s="1"/>
  <c r="N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F47" i="3"/>
  <c r="E47" i="3"/>
  <c r="D47" i="3"/>
  <c r="C47" i="3"/>
  <c r="A47" i="3"/>
  <c r="A53" i="3" s="1"/>
  <c r="G36" i="3"/>
  <c r="G47" i="3" s="1"/>
  <c r="G48" i="3" s="1"/>
  <c r="G53" i="3" s="1"/>
  <c r="X19" i="3"/>
  <c r="W19" i="3"/>
  <c r="V19" i="3"/>
  <c r="U19" i="3"/>
  <c r="T19" i="3"/>
  <c r="S19" i="3"/>
  <c r="R19" i="3"/>
  <c r="Q19" i="3"/>
  <c r="P19" i="3"/>
  <c r="O19" i="3"/>
  <c r="O20" i="3" s="1"/>
  <c r="N19" i="3"/>
  <c r="M19" i="3"/>
  <c r="M20" i="3" s="1"/>
  <c r="L19" i="3"/>
  <c r="K19" i="3"/>
  <c r="K20" i="3" s="1"/>
  <c r="J19" i="3"/>
  <c r="I19" i="3"/>
  <c r="I20" i="3" s="1"/>
  <c r="H19" i="3"/>
  <c r="G19" i="3"/>
  <c r="G20" i="3" s="1"/>
  <c r="F19" i="3"/>
  <c r="E19" i="3"/>
  <c r="D19" i="3"/>
  <c r="C19" i="3"/>
  <c r="C20" i="3" s="1"/>
  <c r="A19" i="3"/>
  <c r="X20" i="3" s="1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G11" i="1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A49" i="2"/>
  <c r="A54" i="2" s="1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F47" i="2"/>
  <c r="E47" i="2"/>
  <c r="D47" i="2"/>
  <c r="C47" i="2"/>
  <c r="A47" i="2"/>
  <c r="A53" i="2" s="1"/>
  <c r="G36" i="2"/>
  <c r="G47" i="2" s="1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A19" i="2"/>
  <c r="X20" i="2" s="1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17" i="2"/>
  <c r="W18" i="2" s="1"/>
  <c r="W23" i="2" s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49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G48" i="1" s="1"/>
  <c r="G53" i="1" s="1"/>
  <c r="F47" i="1"/>
  <c r="E47" i="1"/>
  <c r="D47" i="1"/>
  <c r="C47" i="1"/>
  <c r="C48" i="1" s="1"/>
  <c r="C53" i="1" s="1"/>
  <c r="A47" i="1"/>
  <c r="A53" i="1" s="1"/>
  <c r="X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19" i="1"/>
  <c r="F20" i="1" s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F17" i="1"/>
  <c r="E17" i="1"/>
  <c r="D17" i="1"/>
  <c r="C17" i="1"/>
  <c r="A17" i="1"/>
  <c r="A23" i="1" s="1"/>
  <c r="W13" i="1"/>
  <c r="W19" i="1" s="1"/>
  <c r="G6" i="1"/>
  <c r="Y54" i="11" l="1"/>
  <c r="Y55" i="14"/>
  <c r="Y56" i="12"/>
  <c r="Y24" i="12"/>
  <c r="C25" i="12"/>
  <c r="Y25" i="12" s="1"/>
  <c r="Y25" i="11"/>
  <c r="Y55" i="11"/>
  <c r="Y24" i="11"/>
  <c r="C18" i="1"/>
  <c r="C23" i="1" s="1"/>
  <c r="E18" i="1"/>
  <c r="E23" i="1" s="1"/>
  <c r="J20" i="1"/>
  <c r="K48" i="1"/>
  <c r="K53" i="1" s="1"/>
  <c r="O48" i="1"/>
  <c r="O53" i="1" s="1"/>
  <c r="S48" i="1"/>
  <c r="S53" i="1" s="1"/>
  <c r="W48" i="1"/>
  <c r="W53" i="1" s="1"/>
  <c r="E48" i="1"/>
  <c r="E53" i="1" s="1"/>
  <c r="M48" i="1"/>
  <c r="M53" i="1" s="1"/>
  <c r="U48" i="1"/>
  <c r="U53" i="1" s="1"/>
  <c r="G17" i="1"/>
  <c r="G18" i="1" s="1"/>
  <c r="G23" i="1" s="1"/>
  <c r="Q20" i="3"/>
  <c r="S20" i="3"/>
  <c r="U20" i="3"/>
  <c r="W20" i="3"/>
  <c r="E20" i="3"/>
  <c r="C48" i="3"/>
  <c r="C53" i="3" s="1"/>
  <c r="I48" i="3"/>
  <c r="I53" i="3" s="1"/>
  <c r="Q48" i="3"/>
  <c r="Q53" i="3" s="1"/>
  <c r="G17" i="6"/>
  <c r="I49" i="6"/>
  <c r="I54" i="6" s="1"/>
  <c r="Q49" i="6"/>
  <c r="Q54" i="6" s="1"/>
  <c r="X20" i="9"/>
  <c r="Q20" i="9"/>
  <c r="S20" i="9"/>
  <c r="U20" i="9"/>
  <c r="W20" i="9"/>
  <c r="C20" i="9"/>
  <c r="A24" i="9"/>
  <c r="K48" i="9"/>
  <c r="K53" i="9" s="1"/>
  <c r="O48" i="9"/>
  <c r="O53" i="9" s="1"/>
  <c r="S48" i="9"/>
  <c r="S53" i="9" s="1"/>
  <c r="W48" i="9"/>
  <c r="W53" i="9" s="1"/>
  <c r="E48" i="9"/>
  <c r="E53" i="9" s="1"/>
  <c r="M48" i="9"/>
  <c r="M53" i="9" s="1"/>
  <c r="U48" i="9"/>
  <c r="U53" i="9" s="1"/>
  <c r="I18" i="1"/>
  <c r="I23" i="1" s="1"/>
  <c r="K18" i="1"/>
  <c r="K23" i="1" s="1"/>
  <c r="M18" i="1"/>
  <c r="M23" i="1" s="1"/>
  <c r="O18" i="1"/>
  <c r="O23" i="1" s="1"/>
  <c r="Q18" i="1"/>
  <c r="Q23" i="1" s="1"/>
  <c r="S18" i="1"/>
  <c r="S23" i="1" s="1"/>
  <c r="U18" i="1"/>
  <c r="U23" i="1" s="1"/>
  <c r="W18" i="1"/>
  <c r="W23" i="1" s="1"/>
  <c r="I48" i="1"/>
  <c r="I53" i="1" s="1"/>
  <c r="Q48" i="1"/>
  <c r="Q53" i="1" s="1"/>
  <c r="A24" i="3"/>
  <c r="K48" i="3"/>
  <c r="K53" i="3" s="1"/>
  <c r="O48" i="3"/>
  <c r="O53" i="3" s="1"/>
  <c r="S48" i="3"/>
  <c r="S53" i="3" s="1"/>
  <c r="W48" i="3"/>
  <c r="W53" i="3" s="1"/>
  <c r="E48" i="3"/>
  <c r="E53" i="3" s="1"/>
  <c r="M48" i="3"/>
  <c r="M53" i="3" s="1"/>
  <c r="U48" i="3"/>
  <c r="U53" i="3" s="1"/>
  <c r="C18" i="10"/>
  <c r="C23" i="10" s="1"/>
  <c r="E18" i="10"/>
  <c r="E23" i="10" s="1"/>
  <c r="G18" i="10"/>
  <c r="G23" i="10" s="1"/>
  <c r="I18" i="10"/>
  <c r="I23" i="10" s="1"/>
  <c r="K18" i="10"/>
  <c r="K23" i="10" s="1"/>
  <c r="M18" i="10"/>
  <c r="M23" i="10" s="1"/>
  <c r="O18" i="10"/>
  <c r="O23" i="10" s="1"/>
  <c r="Q18" i="10"/>
  <c r="Q23" i="10" s="1"/>
  <c r="S18" i="10"/>
  <c r="S23" i="10" s="1"/>
  <c r="U18" i="10"/>
  <c r="U23" i="10" s="1"/>
  <c r="W18" i="10"/>
  <c r="W23" i="10" s="1"/>
  <c r="D20" i="10"/>
  <c r="F20" i="10"/>
  <c r="H20" i="10"/>
  <c r="J20" i="10"/>
  <c r="L20" i="10"/>
  <c r="N20" i="10"/>
  <c r="P20" i="10"/>
  <c r="R20" i="10"/>
  <c r="T20" i="10"/>
  <c r="V20" i="10"/>
  <c r="X20" i="10"/>
  <c r="D18" i="10"/>
  <c r="D23" i="10" s="1"/>
  <c r="F18" i="10"/>
  <c r="F23" i="10" s="1"/>
  <c r="H18" i="10"/>
  <c r="H23" i="10" s="1"/>
  <c r="J18" i="10"/>
  <c r="J23" i="10" s="1"/>
  <c r="L18" i="10"/>
  <c r="L23" i="10" s="1"/>
  <c r="N18" i="10"/>
  <c r="N23" i="10" s="1"/>
  <c r="P18" i="10"/>
  <c r="P23" i="10" s="1"/>
  <c r="R18" i="10"/>
  <c r="R23" i="10" s="1"/>
  <c r="T18" i="10"/>
  <c r="T23" i="10" s="1"/>
  <c r="V18" i="10"/>
  <c r="V23" i="10" s="1"/>
  <c r="X18" i="10"/>
  <c r="X23" i="10" s="1"/>
  <c r="C20" i="10"/>
  <c r="E20" i="10"/>
  <c r="G20" i="10"/>
  <c r="I20" i="10"/>
  <c r="K20" i="10"/>
  <c r="M20" i="10"/>
  <c r="O20" i="10"/>
  <c r="Q20" i="10"/>
  <c r="S20" i="10"/>
  <c r="U20" i="10"/>
  <c r="W20" i="10"/>
  <c r="C48" i="10"/>
  <c r="C53" i="10" s="1"/>
  <c r="E48" i="10"/>
  <c r="E53" i="10" s="1"/>
  <c r="G48" i="10"/>
  <c r="G53" i="10" s="1"/>
  <c r="I48" i="10"/>
  <c r="I53" i="10" s="1"/>
  <c r="K48" i="10"/>
  <c r="K53" i="10" s="1"/>
  <c r="M48" i="10"/>
  <c r="M53" i="10" s="1"/>
  <c r="O48" i="10"/>
  <c r="O53" i="10" s="1"/>
  <c r="Q48" i="10"/>
  <c r="Q53" i="10" s="1"/>
  <c r="S48" i="10"/>
  <c r="S53" i="10" s="1"/>
  <c r="U48" i="10"/>
  <c r="U53" i="10" s="1"/>
  <c r="W48" i="10"/>
  <c r="W53" i="10" s="1"/>
  <c r="D50" i="10"/>
  <c r="F50" i="10"/>
  <c r="H50" i="10"/>
  <c r="J50" i="10"/>
  <c r="L50" i="10"/>
  <c r="N50" i="10"/>
  <c r="P50" i="10"/>
  <c r="R50" i="10"/>
  <c r="T50" i="10"/>
  <c r="V50" i="10"/>
  <c r="X50" i="10"/>
  <c r="D48" i="10"/>
  <c r="D53" i="10" s="1"/>
  <c r="F48" i="10"/>
  <c r="F53" i="10" s="1"/>
  <c r="H48" i="10"/>
  <c r="H53" i="10" s="1"/>
  <c r="J48" i="10"/>
  <c r="J53" i="10" s="1"/>
  <c r="L48" i="10"/>
  <c r="L53" i="10" s="1"/>
  <c r="N48" i="10"/>
  <c r="N53" i="10" s="1"/>
  <c r="P48" i="10"/>
  <c r="P53" i="10" s="1"/>
  <c r="R48" i="10"/>
  <c r="R53" i="10" s="1"/>
  <c r="T48" i="10"/>
  <c r="T53" i="10" s="1"/>
  <c r="V48" i="10"/>
  <c r="V53" i="10" s="1"/>
  <c r="X48" i="10"/>
  <c r="X53" i="10" s="1"/>
  <c r="C50" i="10"/>
  <c r="E50" i="10"/>
  <c r="G50" i="10"/>
  <c r="I50" i="10"/>
  <c r="K50" i="10"/>
  <c r="M50" i="10"/>
  <c r="O50" i="10"/>
  <c r="Q50" i="10"/>
  <c r="S50" i="10"/>
  <c r="U50" i="10"/>
  <c r="W50" i="10"/>
  <c r="E24" i="9"/>
  <c r="I24" i="9"/>
  <c r="W18" i="9"/>
  <c r="W23" i="9" s="1"/>
  <c r="U18" i="9"/>
  <c r="U23" i="9" s="1"/>
  <c r="S18" i="9"/>
  <c r="S23" i="9" s="1"/>
  <c r="Q18" i="9"/>
  <c r="Q23" i="9" s="1"/>
  <c r="O18" i="9"/>
  <c r="O23" i="9" s="1"/>
  <c r="M18" i="9"/>
  <c r="M23" i="9" s="1"/>
  <c r="K18" i="9"/>
  <c r="K23" i="9" s="1"/>
  <c r="I18" i="9"/>
  <c r="I23" i="9" s="1"/>
  <c r="G18" i="9"/>
  <c r="G23" i="9" s="1"/>
  <c r="E18" i="9"/>
  <c r="E23" i="9" s="1"/>
  <c r="C18" i="9"/>
  <c r="C23" i="9" s="1"/>
  <c r="A23" i="9"/>
  <c r="F18" i="9"/>
  <c r="F23" i="9" s="1"/>
  <c r="J18" i="9"/>
  <c r="J23" i="9" s="1"/>
  <c r="N18" i="9"/>
  <c r="N23" i="9" s="1"/>
  <c r="R18" i="9"/>
  <c r="R23" i="9" s="1"/>
  <c r="V18" i="9"/>
  <c r="V23" i="9" s="1"/>
  <c r="X24" i="9"/>
  <c r="Q24" i="9"/>
  <c r="S24" i="9"/>
  <c r="S21" i="9"/>
  <c r="S25" i="9" s="1"/>
  <c r="U24" i="9"/>
  <c r="W24" i="9"/>
  <c r="W21" i="9"/>
  <c r="W25" i="9" s="1"/>
  <c r="C24" i="9"/>
  <c r="C21" i="9"/>
  <c r="G24" i="9"/>
  <c r="G21" i="9"/>
  <c r="G25" i="9" s="1"/>
  <c r="D18" i="9"/>
  <c r="D23" i="9" s="1"/>
  <c r="H18" i="9"/>
  <c r="H23" i="9" s="1"/>
  <c r="L18" i="9"/>
  <c r="L23" i="9" s="1"/>
  <c r="P18" i="9"/>
  <c r="P23" i="9" s="1"/>
  <c r="T18" i="9"/>
  <c r="T23" i="9" s="1"/>
  <c r="X18" i="9"/>
  <c r="X23" i="9" s="1"/>
  <c r="K24" i="9"/>
  <c r="K21" i="9"/>
  <c r="K25" i="9" s="1"/>
  <c r="M24" i="9"/>
  <c r="O24" i="9"/>
  <c r="O21" i="9"/>
  <c r="O25" i="9" s="1"/>
  <c r="A54" i="9"/>
  <c r="W50" i="9"/>
  <c r="U50" i="9"/>
  <c r="S50" i="9"/>
  <c r="Q50" i="9"/>
  <c r="O50" i="9"/>
  <c r="M50" i="9"/>
  <c r="K50" i="9"/>
  <c r="I50" i="9"/>
  <c r="G50" i="9"/>
  <c r="E50" i="9"/>
  <c r="C50" i="9"/>
  <c r="F50" i="9"/>
  <c r="N50" i="9"/>
  <c r="R50" i="9"/>
  <c r="V50" i="9"/>
  <c r="D20" i="9"/>
  <c r="F20" i="9"/>
  <c r="H20" i="9"/>
  <c r="J20" i="9"/>
  <c r="L20" i="9"/>
  <c r="N20" i="9"/>
  <c r="P20" i="9"/>
  <c r="R20" i="9"/>
  <c r="T20" i="9"/>
  <c r="V20" i="9"/>
  <c r="D50" i="9"/>
  <c r="H50" i="9"/>
  <c r="L50" i="9"/>
  <c r="P50" i="9"/>
  <c r="T50" i="9"/>
  <c r="X50" i="9"/>
  <c r="D48" i="9"/>
  <c r="D53" i="9" s="1"/>
  <c r="F48" i="9"/>
  <c r="F53" i="9" s="1"/>
  <c r="H48" i="9"/>
  <c r="H53" i="9" s="1"/>
  <c r="J53" i="9"/>
  <c r="L48" i="9"/>
  <c r="L53" i="9" s="1"/>
  <c r="N48" i="9"/>
  <c r="N53" i="9" s="1"/>
  <c r="P48" i="9"/>
  <c r="P53" i="9" s="1"/>
  <c r="R48" i="9"/>
  <c r="R53" i="9" s="1"/>
  <c r="T48" i="9"/>
  <c r="T53" i="9" s="1"/>
  <c r="V48" i="9"/>
  <c r="V53" i="9" s="1"/>
  <c r="X48" i="9"/>
  <c r="X53" i="9" s="1"/>
  <c r="C18" i="8"/>
  <c r="C23" i="8" s="1"/>
  <c r="E18" i="8"/>
  <c r="E23" i="8" s="1"/>
  <c r="G18" i="8"/>
  <c r="G23" i="8" s="1"/>
  <c r="I18" i="8"/>
  <c r="I23" i="8" s="1"/>
  <c r="K18" i="8"/>
  <c r="K23" i="8" s="1"/>
  <c r="M18" i="8"/>
  <c r="M23" i="8" s="1"/>
  <c r="O18" i="8"/>
  <c r="O23" i="8" s="1"/>
  <c r="Q18" i="8"/>
  <c r="Q23" i="8" s="1"/>
  <c r="S18" i="8"/>
  <c r="S23" i="8" s="1"/>
  <c r="U18" i="8"/>
  <c r="U23" i="8" s="1"/>
  <c r="W18" i="8"/>
  <c r="W23" i="8" s="1"/>
  <c r="D20" i="8"/>
  <c r="F20" i="8"/>
  <c r="H20" i="8"/>
  <c r="J20" i="8"/>
  <c r="L20" i="8"/>
  <c r="N20" i="8"/>
  <c r="P20" i="8"/>
  <c r="R20" i="8"/>
  <c r="T20" i="8"/>
  <c r="V20" i="8"/>
  <c r="X20" i="8"/>
  <c r="D18" i="8"/>
  <c r="D23" i="8" s="1"/>
  <c r="F18" i="8"/>
  <c r="F23" i="8" s="1"/>
  <c r="H23" i="8"/>
  <c r="J18" i="8"/>
  <c r="J23" i="8" s="1"/>
  <c r="L18" i="8"/>
  <c r="L23" i="8" s="1"/>
  <c r="N18" i="8"/>
  <c r="N23" i="8" s="1"/>
  <c r="P18" i="8"/>
  <c r="P23" i="8" s="1"/>
  <c r="R18" i="8"/>
  <c r="R23" i="8" s="1"/>
  <c r="T18" i="8"/>
  <c r="T23" i="8" s="1"/>
  <c r="V18" i="8"/>
  <c r="V23" i="8" s="1"/>
  <c r="X18" i="8"/>
  <c r="X23" i="8" s="1"/>
  <c r="C20" i="8"/>
  <c r="E20" i="8"/>
  <c r="G20" i="8"/>
  <c r="I20" i="8"/>
  <c r="K20" i="8"/>
  <c r="M20" i="8"/>
  <c r="O20" i="8"/>
  <c r="Q20" i="8"/>
  <c r="S20" i="8"/>
  <c r="U20" i="8"/>
  <c r="W20" i="8"/>
  <c r="D48" i="8"/>
  <c r="D53" i="8" s="1"/>
  <c r="F48" i="8"/>
  <c r="F53" i="8" s="1"/>
  <c r="H48" i="8"/>
  <c r="H53" i="8" s="1"/>
  <c r="J48" i="8"/>
  <c r="J53" i="8" s="1"/>
  <c r="L48" i="8"/>
  <c r="L53" i="8" s="1"/>
  <c r="N48" i="8"/>
  <c r="N53" i="8" s="1"/>
  <c r="P48" i="8"/>
  <c r="R48" i="8"/>
  <c r="R53" i="8" s="1"/>
  <c r="T48" i="8"/>
  <c r="T53" i="8" s="1"/>
  <c r="V48" i="8"/>
  <c r="V53" i="8" s="1"/>
  <c r="X48" i="8"/>
  <c r="X53" i="8" s="1"/>
  <c r="C50" i="8"/>
  <c r="E50" i="8"/>
  <c r="G50" i="8"/>
  <c r="I50" i="8"/>
  <c r="M50" i="8"/>
  <c r="O50" i="8"/>
  <c r="Q50" i="8"/>
  <c r="S50" i="8"/>
  <c r="U50" i="8"/>
  <c r="W50" i="8"/>
  <c r="A53" i="8"/>
  <c r="C48" i="8"/>
  <c r="C53" i="8" s="1"/>
  <c r="E48" i="8"/>
  <c r="E53" i="8" s="1"/>
  <c r="G48" i="8"/>
  <c r="G53" i="8" s="1"/>
  <c r="I48" i="8"/>
  <c r="I53" i="8" s="1"/>
  <c r="K48" i="8"/>
  <c r="K53" i="8" s="1"/>
  <c r="M48" i="8"/>
  <c r="M53" i="8" s="1"/>
  <c r="O48" i="8"/>
  <c r="O53" i="8" s="1"/>
  <c r="Q48" i="8"/>
  <c r="S48" i="8"/>
  <c r="S53" i="8" s="1"/>
  <c r="U48" i="8"/>
  <c r="U53" i="8" s="1"/>
  <c r="D50" i="8"/>
  <c r="F50" i="8"/>
  <c r="H50" i="8"/>
  <c r="J50" i="8"/>
  <c r="L50" i="8"/>
  <c r="N50" i="8"/>
  <c r="P50" i="8"/>
  <c r="R50" i="8"/>
  <c r="T50" i="8"/>
  <c r="V50" i="8"/>
  <c r="X50" i="8"/>
  <c r="C18" i="7"/>
  <c r="C23" i="7" s="1"/>
  <c r="E18" i="7"/>
  <c r="E23" i="7" s="1"/>
  <c r="G18" i="7"/>
  <c r="G23" i="7" s="1"/>
  <c r="I18" i="7"/>
  <c r="I23" i="7" s="1"/>
  <c r="K18" i="7"/>
  <c r="K23" i="7" s="1"/>
  <c r="M18" i="7"/>
  <c r="M23" i="7" s="1"/>
  <c r="O18" i="7"/>
  <c r="O23" i="7" s="1"/>
  <c r="Q18" i="7"/>
  <c r="Q23" i="7" s="1"/>
  <c r="S18" i="7"/>
  <c r="S23" i="7" s="1"/>
  <c r="U18" i="7"/>
  <c r="U23" i="7" s="1"/>
  <c r="W18" i="7"/>
  <c r="W23" i="7" s="1"/>
  <c r="D20" i="7"/>
  <c r="F20" i="7"/>
  <c r="H20" i="7"/>
  <c r="J20" i="7"/>
  <c r="L20" i="7"/>
  <c r="N20" i="7"/>
  <c r="P20" i="7"/>
  <c r="R20" i="7"/>
  <c r="T20" i="7"/>
  <c r="V20" i="7"/>
  <c r="X20" i="7"/>
  <c r="D18" i="7"/>
  <c r="D23" i="7" s="1"/>
  <c r="F18" i="7"/>
  <c r="F23" i="7" s="1"/>
  <c r="H18" i="7"/>
  <c r="H23" i="7" s="1"/>
  <c r="J18" i="7"/>
  <c r="J23" i="7" s="1"/>
  <c r="L18" i="7"/>
  <c r="L23" i="7" s="1"/>
  <c r="N18" i="7"/>
  <c r="N23" i="7" s="1"/>
  <c r="P18" i="7"/>
  <c r="P23" i="7" s="1"/>
  <c r="R18" i="7"/>
  <c r="R23" i="7" s="1"/>
  <c r="T18" i="7"/>
  <c r="T23" i="7" s="1"/>
  <c r="V18" i="7"/>
  <c r="V23" i="7" s="1"/>
  <c r="X18" i="7"/>
  <c r="X23" i="7" s="1"/>
  <c r="C20" i="7"/>
  <c r="E20" i="7"/>
  <c r="G20" i="7"/>
  <c r="I20" i="7"/>
  <c r="K20" i="7"/>
  <c r="M20" i="7"/>
  <c r="O20" i="7"/>
  <c r="Q20" i="7"/>
  <c r="S20" i="7"/>
  <c r="U20" i="7"/>
  <c r="W20" i="7"/>
  <c r="C48" i="7"/>
  <c r="C53" i="7" s="1"/>
  <c r="E48" i="7"/>
  <c r="E53" i="7" s="1"/>
  <c r="G53" i="7"/>
  <c r="I48" i="7"/>
  <c r="I53" i="7" s="1"/>
  <c r="K48" i="7"/>
  <c r="K53" i="7" s="1"/>
  <c r="M48" i="7"/>
  <c r="M53" i="7" s="1"/>
  <c r="O48" i="7"/>
  <c r="O53" i="7" s="1"/>
  <c r="Q48" i="7"/>
  <c r="Q53" i="7" s="1"/>
  <c r="S48" i="7"/>
  <c r="S53" i="7" s="1"/>
  <c r="U48" i="7"/>
  <c r="U53" i="7" s="1"/>
  <c r="W48" i="7"/>
  <c r="W53" i="7" s="1"/>
  <c r="D50" i="7"/>
  <c r="F50" i="7"/>
  <c r="H50" i="7"/>
  <c r="J50" i="7"/>
  <c r="L50" i="7"/>
  <c r="N50" i="7"/>
  <c r="P50" i="7"/>
  <c r="R50" i="7"/>
  <c r="T50" i="7"/>
  <c r="V50" i="7"/>
  <c r="X50" i="7"/>
  <c r="D48" i="7"/>
  <c r="D53" i="7" s="1"/>
  <c r="F48" i="7"/>
  <c r="F53" i="7" s="1"/>
  <c r="H48" i="7"/>
  <c r="H53" i="7" s="1"/>
  <c r="J48" i="7"/>
  <c r="J53" i="7" s="1"/>
  <c r="L48" i="7"/>
  <c r="L53" i="7" s="1"/>
  <c r="N48" i="7"/>
  <c r="N53" i="7" s="1"/>
  <c r="P48" i="7"/>
  <c r="P53" i="7" s="1"/>
  <c r="R48" i="7"/>
  <c r="R53" i="7" s="1"/>
  <c r="T48" i="7"/>
  <c r="T53" i="7" s="1"/>
  <c r="V48" i="7"/>
  <c r="V53" i="7" s="1"/>
  <c r="X48" i="7"/>
  <c r="X53" i="7" s="1"/>
  <c r="C50" i="7"/>
  <c r="E50" i="7"/>
  <c r="G50" i="7"/>
  <c r="I50" i="7"/>
  <c r="K50" i="7"/>
  <c r="M50" i="7"/>
  <c r="O50" i="7"/>
  <c r="Q50" i="7"/>
  <c r="S50" i="7"/>
  <c r="U50" i="7"/>
  <c r="W50" i="7"/>
  <c r="C18" i="6"/>
  <c r="C23" i="6" s="1"/>
  <c r="E18" i="6"/>
  <c r="E23" i="6" s="1"/>
  <c r="G18" i="6"/>
  <c r="G23" i="6" s="1"/>
  <c r="I18" i="6"/>
  <c r="I23" i="6" s="1"/>
  <c r="K18" i="6"/>
  <c r="K23" i="6" s="1"/>
  <c r="M18" i="6"/>
  <c r="M23" i="6" s="1"/>
  <c r="O18" i="6"/>
  <c r="O23" i="6" s="1"/>
  <c r="Q18" i="6"/>
  <c r="Q23" i="6" s="1"/>
  <c r="S18" i="6"/>
  <c r="S23" i="6" s="1"/>
  <c r="U18" i="6"/>
  <c r="U23" i="6" s="1"/>
  <c r="W18" i="6"/>
  <c r="W23" i="6" s="1"/>
  <c r="D20" i="6"/>
  <c r="F20" i="6"/>
  <c r="H20" i="6"/>
  <c r="J20" i="6"/>
  <c r="L20" i="6"/>
  <c r="N20" i="6"/>
  <c r="P20" i="6"/>
  <c r="R20" i="6"/>
  <c r="T20" i="6"/>
  <c r="V20" i="6"/>
  <c r="X20" i="6"/>
  <c r="D18" i="6"/>
  <c r="D23" i="6" s="1"/>
  <c r="F18" i="6"/>
  <c r="F23" i="6" s="1"/>
  <c r="H18" i="6"/>
  <c r="H23" i="6" s="1"/>
  <c r="J18" i="6"/>
  <c r="J23" i="6" s="1"/>
  <c r="L18" i="6"/>
  <c r="L23" i="6" s="1"/>
  <c r="N18" i="6"/>
  <c r="N23" i="6" s="1"/>
  <c r="P18" i="6"/>
  <c r="P23" i="6" s="1"/>
  <c r="R18" i="6"/>
  <c r="R23" i="6" s="1"/>
  <c r="T18" i="6"/>
  <c r="T23" i="6" s="1"/>
  <c r="V18" i="6"/>
  <c r="V23" i="6" s="1"/>
  <c r="X18" i="6"/>
  <c r="X23" i="6" s="1"/>
  <c r="C20" i="6"/>
  <c r="E20" i="6"/>
  <c r="G20" i="6"/>
  <c r="I20" i="6"/>
  <c r="K20" i="6"/>
  <c r="M20" i="6"/>
  <c r="O20" i="6"/>
  <c r="Q20" i="6"/>
  <c r="S20" i="6"/>
  <c r="U20" i="6"/>
  <c r="W20" i="6"/>
  <c r="A55" i="6"/>
  <c r="W51" i="6"/>
  <c r="U51" i="6"/>
  <c r="S51" i="6"/>
  <c r="Q51" i="6"/>
  <c r="O51" i="6"/>
  <c r="M51" i="6"/>
  <c r="K51" i="6"/>
  <c r="I51" i="6"/>
  <c r="G51" i="6"/>
  <c r="E51" i="6"/>
  <c r="C51" i="6"/>
  <c r="X51" i="6"/>
  <c r="V51" i="6"/>
  <c r="T51" i="6"/>
  <c r="R51" i="6"/>
  <c r="P51" i="6"/>
  <c r="N51" i="6"/>
  <c r="L51" i="6"/>
  <c r="J51" i="6"/>
  <c r="F51" i="6"/>
  <c r="D51" i="6"/>
  <c r="D49" i="6"/>
  <c r="D54" i="6" s="1"/>
  <c r="F49" i="6"/>
  <c r="F54" i="6" s="1"/>
  <c r="H54" i="6"/>
  <c r="J49" i="6"/>
  <c r="J54" i="6" s="1"/>
  <c r="L49" i="6"/>
  <c r="L54" i="6" s="1"/>
  <c r="N49" i="6"/>
  <c r="N54" i="6" s="1"/>
  <c r="P49" i="6"/>
  <c r="P54" i="6" s="1"/>
  <c r="R49" i="6"/>
  <c r="R54" i="6" s="1"/>
  <c r="T49" i="6"/>
  <c r="T54" i="6" s="1"/>
  <c r="V49" i="6"/>
  <c r="V54" i="6" s="1"/>
  <c r="X49" i="6"/>
  <c r="X54" i="6" s="1"/>
  <c r="C18" i="4"/>
  <c r="C23" i="4" s="1"/>
  <c r="E18" i="4"/>
  <c r="E23" i="4" s="1"/>
  <c r="G18" i="4"/>
  <c r="G23" i="4" s="1"/>
  <c r="I18" i="4"/>
  <c r="I23" i="4" s="1"/>
  <c r="K18" i="4"/>
  <c r="K23" i="4" s="1"/>
  <c r="M18" i="4"/>
  <c r="M23" i="4" s="1"/>
  <c r="O18" i="4"/>
  <c r="O23" i="4" s="1"/>
  <c r="Q18" i="4"/>
  <c r="Q23" i="4" s="1"/>
  <c r="S18" i="4"/>
  <c r="S23" i="4" s="1"/>
  <c r="U18" i="4"/>
  <c r="U23" i="4" s="1"/>
  <c r="W18" i="4"/>
  <c r="W23" i="4" s="1"/>
  <c r="D20" i="4"/>
  <c r="F20" i="4"/>
  <c r="H20" i="4"/>
  <c r="J20" i="4"/>
  <c r="L20" i="4"/>
  <c r="N20" i="4"/>
  <c r="P20" i="4"/>
  <c r="R20" i="4"/>
  <c r="T20" i="4"/>
  <c r="V20" i="4"/>
  <c r="X20" i="4"/>
  <c r="D18" i="4"/>
  <c r="D23" i="4" s="1"/>
  <c r="F18" i="4"/>
  <c r="F23" i="4" s="1"/>
  <c r="H18" i="4"/>
  <c r="H23" i="4" s="1"/>
  <c r="J18" i="4"/>
  <c r="J23" i="4" s="1"/>
  <c r="L18" i="4"/>
  <c r="L23" i="4" s="1"/>
  <c r="N18" i="4"/>
  <c r="N23" i="4" s="1"/>
  <c r="P18" i="4"/>
  <c r="P23" i="4" s="1"/>
  <c r="R18" i="4"/>
  <c r="R23" i="4" s="1"/>
  <c r="T18" i="4"/>
  <c r="T23" i="4" s="1"/>
  <c r="V18" i="4"/>
  <c r="V23" i="4" s="1"/>
  <c r="X18" i="4"/>
  <c r="X23" i="4" s="1"/>
  <c r="C20" i="4"/>
  <c r="E20" i="4"/>
  <c r="G20" i="4"/>
  <c r="I20" i="4"/>
  <c r="K20" i="4"/>
  <c r="M20" i="4"/>
  <c r="O20" i="4"/>
  <c r="Q20" i="4"/>
  <c r="S20" i="4"/>
  <c r="U20" i="4"/>
  <c r="W20" i="4"/>
  <c r="C48" i="4"/>
  <c r="C53" i="4" s="1"/>
  <c r="E48" i="4"/>
  <c r="E53" i="4" s="1"/>
  <c r="G48" i="4"/>
  <c r="G53" i="4" s="1"/>
  <c r="I48" i="4"/>
  <c r="I53" i="4" s="1"/>
  <c r="K48" i="4"/>
  <c r="K53" i="4" s="1"/>
  <c r="M48" i="4"/>
  <c r="M53" i="4" s="1"/>
  <c r="O48" i="4"/>
  <c r="O53" i="4" s="1"/>
  <c r="Q48" i="4"/>
  <c r="Q53" i="4" s="1"/>
  <c r="S48" i="4"/>
  <c r="S53" i="4" s="1"/>
  <c r="U48" i="4"/>
  <c r="U53" i="4" s="1"/>
  <c r="W48" i="4"/>
  <c r="W53" i="4" s="1"/>
  <c r="D50" i="4"/>
  <c r="F50" i="4"/>
  <c r="H50" i="4"/>
  <c r="J50" i="4"/>
  <c r="L50" i="4"/>
  <c r="N50" i="4"/>
  <c r="P50" i="4"/>
  <c r="R50" i="4"/>
  <c r="T50" i="4"/>
  <c r="V50" i="4"/>
  <c r="X50" i="4"/>
  <c r="D48" i="4"/>
  <c r="D53" i="4" s="1"/>
  <c r="F48" i="4"/>
  <c r="F53" i="4" s="1"/>
  <c r="H48" i="4"/>
  <c r="H53" i="4" s="1"/>
  <c r="J48" i="4"/>
  <c r="J53" i="4" s="1"/>
  <c r="L48" i="4"/>
  <c r="L53" i="4" s="1"/>
  <c r="N48" i="4"/>
  <c r="N53" i="4" s="1"/>
  <c r="P48" i="4"/>
  <c r="P53" i="4" s="1"/>
  <c r="R48" i="4"/>
  <c r="R53" i="4" s="1"/>
  <c r="T48" i="4"/>
  <c r="T53" i="4" s="1"/>
  <c r="V48" i="4"/>
  <c r="V53" i="4" s="1"/>
  <c r="X48" i="4"/>
  <c r="X53" i="4" s="1"/>
  <c r="C50" i="4"/>
  <c r="E50" i="4"/>
  <c r="G50" i="4"/>
  <c r="I50" i="4"/>
  <c r="K50" i="4"/>
  <c r="M50" i="4"/>
  <c r="O50" i="4"/>
  <c r="Q50" i="4"/>
  <c r="S50" i="4"/>
  <c r="U50" i="4"/>
  <c r="W50" i="4"/>
  <c r="C24" i="3"/>
  <c r="G24" i="3"/>
  <c r="W18" i="3"/>
  <c r="W23" i="3" s="1"/>
  <c r="U18" i="3"/>
  <c r="U23" i="3" s="1"/>
  <c r="S18" i="3"/>
  <c r="S23" i="3" s="1"/>
  <c r="Q18" i="3"/>
  <c r="Q23" i="3" s="1"/>
  <c r="O18" i="3"/>
  <c r="O23" i="3" s="1"/>
  <c r="M18" i="3"/>
  <c r="M23" i="3" s="1"/>
  <c r="K18" i="3"/>
  <c r="K23" i="3" s="1"/>
  <c r="I18" i="3"/>
  <c r="I23" i="3" s="1"/>
  <c r="G18" i="3"/>
  <c r="G23" i="3" s="1"/>
  <c r="E18" i="3"/>
  <c r="E23" i="3" s="1"/>
  <c r="C18" i="3"/>
  <c r="C23" i="3" s="1"/>
  <c r="A23" i="3"/>
  <c r="F18" i="3"/>
  <c r="F23" i="3" s="1"/>
  <c r="J18" i="3"/>
  <c r="J23" i="3" s="1"/>
  <c r="N18" i="3"/>
  <c r="N23" i="3" s="1"/>
  <c r="R18" i="3"/>
  <c r="R23" i="3" s="1"/>
  <c r="V18" i="3"/>
  <c r="V23" i="3" s="1"/>
  <c r="X24" i="3"/>
  <c r="E24" i="3"/>
  <c r="D18" i="3"/>
  <c r="D23" i="3" s="1"/>
  <c r="H23" i="3"/>
  <c r="L18" i="3"/>
  <c r="L23" i="3" s="1"/>
  <c r="P18" i="3"/>
  <c r="P23" i="3" s="1"/>
  <c r="T18" i="3"/>
  <c r="T23" i="3" s="1"/>
  <c r="X18" i="3"/>
  <c r="X23" i="3" s="1"/>
  <c r="I24" i="3"/>
  <c r="K24" i="3"/>
  <c r="K21" i="3"/>
  <c r="K25" i="3" s="1"/>
  <c r="M24" i="3"/>
  <c r="O24" i="3"/>
  <c r="O21" i="3"/>
  <c r="O25" i="3" s="1"/>
  <c r="Q24" i="3"/>
  <c r="S24" i="3"/>
  <c r="S21" i="3"/>
  <c r="S25" i="3" s="1"/>
  <c r="U24" i="3"/>
  <c r="W24" i="3"/>
  <c r="W21" i="3"/>
  <c r="W25" i="3" s="1"/>
  <c r="A54" i="3"/>
  <c r="W50" i="3"/>
  <c r="U50" i="3"/>
  <c r="S50" i="3"/>
  <c r="Q50" i="3"/>
  <c r="O50" i="3"/>
  <c r="M50" i="3"/>
  <c r="I50" i="3"/>
  <c r="G50" i="3"/>
  <c r="E50" i="3"/>
  <c r="C50" i="3"/>
  <c r="F50" i="3"/>
  <c r="J50" i="3"/>
  <c r="N50" i="3"/>
  <c r="R50" i="3"/>
  <c r="V50" i="3"/>
  <c r="D20" i="3"/>
  <c r="F20" i="3"/>
  <c r="H20" i="3"/>
  <c r="J20" i="3"/>
  <c r="L20" i="3"/>
  <c r="N20" i="3"/>
  <c r="P20" i="3"/>
  <c r="R20" i="3"/>
  <c r="T20" i="3"/>
  <c r="V20" i="3"/>
  <c r="D50" i="3"/>
  <c r="H50" i="3"/>
  <c r="L50" i="3"/>
  <c r="P50" i="3"/>
  <c r="T50" i="3"/>
  <c r="X50" i="3"/>
  <c r="D48" i="3"/>
  <c r="D53" i="3" s="1"/>
  <c r="F48" i="3"/>
  <c r="F53" i="3" s="1"/>
  <c r="H48" i="3"/>
  <c r="H53" i="3" s="1"/>
  <c r="J48" i="3"/>
  <c r="J53" i="3" s="1"/>
  <c r="L48" i="3"/>
  <c r="L53" i="3" s="1"/>
  <c r="N48" i="3"/>
  <c r="N53" i="3" s="1"/>
  <c r="P48" i="3"/>
  <c r="R48" i="3"/>
  <c r="R53" i="3" s="1"/>
  <c r="T48" i="3"/>
  <c r="T53" i="3" s="1"/>
  <c r="V48" i="3"/>
  <c r="V53" i="3" s="1"/>
  <c r="X48" i="3"/>
  <c r="X53" i="3" s="1"/>
  <c r="X24" i="2"/>
  <c r="D18" i="2"/>
  <c r="D23" i="2" s="1"/>
  <c r="F18" i="2"/>
  <c r="F23" i="2" s="1"/>
  <c r="H18" i="2"/>
  <c r="H23" i="2" s="1"/>
  <c r="J18" i="2"/>
  <c r="J23" i="2" s="1"/>
  <c r="L18" i="2"/>
  <c r="L23" i="2" s="1"/>
  <c r="N18" i="2"/>
  <c r="N23" i="2" s="1"/>
  <c r="P18" i="2"/>
  <c r="P23" i="2" s="1"/>
  <c r="R18" i="2"/>
  <c r="R23" i="2" s="1"/>
  <c r="T18" i="2"/>
  <c r="T23" i="2" s="1"/>
  <c r="V18" i="2"/>
  <c r="V23" i="2" s="1"/>
  <c r="X18" i="2"/>
  <c r="X23" i="2" s="1"/>
  <c r="C20" i="2"/>
  <c r="E20" i="2"/>
  <c r="G20" i="2"/>
  <c r="I20" i="2"/>
  <c r="K20" i="2"/>
  <c r="M20" i="2"/>
  <c r="O20" i="2"/>
  <c r="Q20" i="2"/>
  <c r="S20" i="2"/>
  <c r="U20" i="2"/>
  <c r="W20" i="2"/>
  <c r="A23" i="2"/>
  <c r="A24" i="2"/>
  <c r="C18" i="2"/>
  <c r="C23" i="2" s="1"/>
  <c r="E18" i="2"/>
  <c r="E23" i="2" s="1"/>
  <c r="G18" i="2"/>
  <c r="G23" i="2" s="1"/>
  <c r="I18" i="2"/>
  <c r="I23" i="2" s="1"/>
  <c r="K18" i="2"/>
  <c r="K23" i="2" s="1"/>
  <c r="M18" i="2"/>
  <c r="M23" i="2" s="1"/>
  <c r="O18" i="2"/>
  <c r="O23" i="2" s="1"/>
  <c r="Q18" i="2"/>
  <c r="Q23" i="2" s="1"/>
  <c r="S18" i="2"/>
  <c r="S23" i="2" s="1"/>
  <c r="U18" i="2"/>
  <c r="U23" i="2" s="1"/>
  <c r="D20" i="2"/>
  <c r="F20" i="2"/>
  <c r="H20" i="2"/>
  <c r="J20" i="2"/>
  <c r="L20" i="2"/>
  <c r="N20" i="2"/>
  <c r="P20" i="2"/>
  <c r="R20" i="2"/>
  <c r="T20" i="2"/>
  <c r="V20" i="2"/>
  <c r="C48" i="2"/>
  <c r="C53" i="2" s="1"/>
  <c r="E48" i="2"/>
  <c r="E53" i="2" s="1"/>
  <c r="G53" i="2"/>
  <c r="I48" i="2"/>
  <c r="I53" i="2" s="1"/>
  <c r="K48" i="2"/>
  <c r="K53" i="2" s="1"/>
  <c r="M48" i="2"/>
  <c r="M53" i="2" s="1"/>
  <c r="O48" i="2"/>
  <c r="O53" i="2" s="1"/>
  <c r="Q48" i="2"/>
  <c r="Q53" i="2" s="1"/>
  <c r="S48" i="2"/>
  <c r="S53" i="2" s="1"/>
  <c r="U48" i="2"/>
  <c r="U53" i="2" s="1"/>
  <c r="W48" i="2"/>
  <c r="W53" i="2" s="1"/>
  <c r="D50" i="2"/>
  <c r="F50" i="2"/>
  <c r="H50" i="2"/>
  <c r="J50" i="2"/>
  <c r="L50" i="2"/>
  <c r="N50" i="2"/>
  <c r="P50" i="2"/>
  <c r="R50" i="2"/>
  <c r="T50" i="2"/>
  <c r="V50" i="2"/>
  <c r="X50" i="2"/>
  <c r="D48" i="2"/>
  <c r="D53" i="2" s="1"/>
  <c r="F48" i="2"/>
  <c r="F53" i="2" s="1"/>
  <c r="H48" i="2"/>
  <c r="H53" i="2" s="1"/>
  <c r="J48" i="2"/>
  <c r="J53" i="2" s="1"/>
  <c r="L48" i="2"/>
  <c r="L53" i="2" s="1"/>
  <c r="N48" i="2"/>
  <c r="N53" i="2" s="1"/>
  <c r="P48" i="2"/>
  <c r="P53" i="2" s="1"/>
  <c r="R48" i="2"/>
  <c r="R53" i="2" s="1"/>
  <c r="T48" i="2"/>
  <c r="T53" i="2" s="1"/>
  <c r="V48" i="2"/>
  <c r="V53" i="2" s="1"/>
  <c r="X48" i="2"/>
  <c r="X53" i="2" s="1"/>
  <c r="C50" i="2"/>
  <c r="E50" i="2"/>
  <c r="G50" i="2"/>
  <c r="I50" i="2"/>
  <c r="K50" i="2"/>
  <c r="M50" i="2"/>
  <c r="O50" i="2"/>
  <c r="Q50" i="2"/>
  <c r="S50" i="2"/>
  <c r="U50" i="2"/>
  <c r="W50" i="2"/>
  <c r="F24" i="1"/>
  <c r="J24" i="1"/>
  <c r="A24" i="1"/>
  <c r="W20" i="1"/>
  <c r="U20" i="1"/>
  <c r="S20" i="1"/>
  <c r="Q20" i="1"/>
  <c r="O20" i="1"/>
  <c r="M20" i="1"/>
  <c r="K20" i="1"/>
  <c r="I20" i="1"/>
  <c r="G20" i="1"/>
  <c r="E20" i="1"/>
  <c r="C20" i="1"/>
  <c r="X20" i="1"/>
  <c r="V20" i="1"/>
  <c r="T20" i="1"/>
  <c r="R20" i="1"/>
  <c r="P20" i="1"/>
  <c r="N20" i="1"/>
  <c r="L20" i="1"/>
  <c r="D20" i="1"/>
  <c r="H20" i="1"/>
  <c r="A54" i="1"/>
  <c r="W50" i="1"/>
  <c r="U50" i="1"/>
  <c r="S50" i="1"/>
  <c r="Q50" i="1"/>
  <c r="O50" i="1"/>
  <c r="M50" i="1"/>
  <c r="K50" i="1"/>
  <c r="I50" i="1"/>
  <c r="G50" i="1"/>
  <c r="E50" i="1"/>
  <c r="C50" i="1"/>
  <c r="F50" i="1"/>
  <c r="J50" i="1"/>
  <c r="N50" i="1"/>
  <c r="R50" i="1"/>
  <c r="V50" i="1"/>
  <c r="D18" i="1"/>
  <c r="D23" i="1" s="1"/>
  <c r="F18" i="1"/>
  <c r="F23" i="1" s="1"/>
  <c r="H18" i="1"/>
  <c r="H23" i="1" s="1"/>
  <c r="J18" i="1"/>
  <c r="J23" i="1" s="1"/>
  <c r="L18" i="1"/>
  <c r="L23" i="1" s="1"/>
  <c r="N18" i="1"/>
  <c r="N23" i="1" s="1"/>
  <c r="P18" i="1"/>
  <c r="P23" i="1" s="1"/>
  <c r="R18" i="1"/>
  <c r="R23" i="1" s="1"/>
  <c r="T18" i="1"/>
  <c r="T23" i="1" s="1"/>
  <c r="V18" i="1"/>
  <c r="V23" i="1" s="1"/>
  <c r="X18" i="1"/>
  <c r="X23" i="1" s="1"/>
  <c r="D50" i="1"/>
  <c r="L50" i="1"/>
  <c r="P50" i="1"/>
  <c r="T50" i="1"/>
  <c r="X50" i="1"/>
  <c r="D48" i="1"/>
  <c r="D53" i="1" s="1"/>
  <c r="F48" i="1"/>
  <c r="F53" i="1" s="1"/>
  <c r="H48" i="1"/>
  <c r="H53" i="1" s="1"/>
  <c r="J48" i="1"/>
  <c r="J53" i="1" s="1"/>
  <c r="L48" i="1"/>
  <c r="L53" i="1" s="1"/>
  <c r="N48" i="1"/>
  <c r="N53" i="1" s="1"/>
  <c r="P48" i="1"/>
  <c r="P53" i="1" s="1"/>
  <c r="R48" i="1"/>
  <c r="R53" i="1" s="1"/>
  <c r="T48" i="1"/>
  <c r="T53" i="1" s="1"/>
  <c r="V48" i="1"/>
  <c r="V53" i="1" s="1"/>
  <c r="X48" i="1"/>
  <c r="X53" i="1" s="1"/>
  <c r="Y53" i="1" l="1"/>
  <c r="G21" i="3"/>
  <c r="G25" i="3" s="1"/>
  <c r="Y53" i="3"/>
  <c r="Y53" i="9"/>
  <c r="Y54" i="6"/>
  <c r="W51" i="10"/>
  <c r="W55" i="10" s="1"/>
  <c r="W54" i="10"/>
  <c r="S51" i="10"/>
  <c r="S55" i="10" s="1"/>
  <c r="S54" i="10"/>
  <c r="O51" i="10"/>
  <c r="O55" i="10" s="1"/>
  <c r="O54" i="10"/>
  <c r="K51" i="10"/>
  <c r="K55" i="10" s="1"/>
  <c r="K54" i="10"/>
  <c r="G51" i="10"/>
  <c r="G55" i="10" s="1"/>
  <c r="G54" i="10"/>
  <c r="C51" i="10"/>
  <c r="C54" i="10"/>
  <c r="X54" i="10"/>
  <c r="X51" i="10"/>
  <c r="X55" i="10" s="1"/>
  <c r="T54" i="10"/>
  <c r="T51" i="10"/>
  <c r="T55" i="10" s="1"/>
  <c r="P54" i="10"/>
  <c r="P51" i="10"/>
  <c r="P55" i="10" s="1"/>
  <c r="L54" i="10"/>
  <c r="L51" i="10"/>
  <c r="L55" i="10" s="1"/>
  <c r="H54" i="10"/>
  <c r="H51" i="10"/>
  <c r="H55" i="10" s="1"/>
  <c r="D54" i="10"/>
  <c r="D51" i="10"/>
  <c r="D55" i="10" s="1"/>
  <c r="W24" i="10"/>
  <c r="W21" i="10"/>
  <c r="W25" i="10" s="1"/>
  <c r="S24" i="10"/>
  <c r="S21" i="10"/>
  <c r="S25" i="10" s="1"/>
  <c r="O21" i="10"/>
  <c r="O25" i="10" s="1"/>
  <c r="O24" i="10"/>
  <c r="K21" i="10"/>
  <c r="K25" i="10" s="1"/>
  <c r="K24" i="10"/>
  <c r="G21" i="10"/>
  <c r="G25" i="10" s="1"/>
  <c r="G24" i="10"/>
  <c r="C21" i="10"/>
  <c r="C24" i="10"/>
  <c r="X24" i="10"/>
  <c r="X21" i="10"/>
  <c r="X25" i="10" s="1"/>
  <c r="T24" i="10"/>
  <c r="T21" i="10"/>
  <c r="T25" i="10" s="1"/>
  <c r="P24" i="10"/>
  <c r="P21" i="10"/>
  <c r="P25" i="10" s="1"/>
  <c r="L24" i="10"/>
  <c r="L21" i="10"/>
  <c r="L25" i="10" s="1"/>
  <c r="H24" i="10"/>
  <c r="H21" i="10"/>
  <c r="H25" i="10" s="1"/>
  <c r="D24" i="10"/>
  <c r="D21" i="10"/>
  <c r="D25" i="10" s="1"/>
  <c r="U51" i="10"/>
  <c r="U55" i="10" s="1"/>
  <c r="U54" i="10"/>
  <c r="Q51" i="10"/>
  <c r="Q55" i="10" s="1"/>
  <c r="Q54" i="10"/>
  <c r="M51" i="10"/>
  <c r="M55" i="10" s="1"/>
  <c r="M54" i="10"/>
  <c r="I51" i="10"/>
  <c r="I55" i="10" s="1"/>
  <c r="I54" i="10"/>
  <c r="E51" i="10"/>
  <c r="E55" i="10" s="1"/>
  <c r="E54" i="10"/>
  <c r="V54" i="10"/>
  <c r="V51" i="10"/>
  <c r="V55" i="10" s="1"/>
  <c r="R54" i="10"/>
  <c r="R51" i="10"/>
  <c r="R55" i="10" s="1"/>
  <c r="N54" i="10"/>
  <c r="N51" i="10"/>
  <c r="N55" i="10" s="1"/>
  <c r="J54" i="10"/>
  <c r="J51" i="10"/>
  <c r="J55" i="10" s="1"/>
  <c r="F54" i="10"/>
  <c r="F51" i="10"/>
  <c r="F55" i="10" s="1"/>
  <c r="C55" i="10"/>
  <c r="Y53" i="10"/>
  <c r="U24" i="10"/>
  <c r="U21" i="10"/>
  <c r="U25" i="10" s="1"/>
  <c r="Q21" i="10"/>
  <c r="Q25" i="10" s="1"/>
  <c r="Q24" i="10"/>
  <c r="M21" i="10"/>
  <c r="M25" i="10" s="1"/>
  <c r="M24" i="10"/>
  <c r="I21" i="10"/>
  <c r="I25" i="10" s="1"/>
  <c r="I24" i="10"/>
  <c r="E21" i="10"/>
  <c r="E25" i="10" s="1"/>
  <c r="E24" i="10"/>
  <c r="V24" i="10"/>
  <c r="V21" i="10"/>
  <c r="V25" i="10" s="1"/>
  <c r="R24" i="10"/>
  <c r="R21" i="10"/>
  <c r="R25" i="10" s="1"/>
  <c r="N24" i="10"/>
  <c r="N21" i="10"/>
  <c r="N25" i="10" s="1"/>
  <c r="J24" i="10"/>
  <c r="J21" i="10"/>
  <c r="J25" i="10" s="1"/>
  <c r="F24" i="10"/>
  <c r="F21" i="10"/>
  <c r="F25" i="10" s="1"/>
  <c r="C25" i="10"/>
  <c r="Y23" i="10"/>
  <c r="X54" i="9"/>
  <c r="X51" i="9"/>
  <c r="X55" i="9" s="1"/>
  <c r="P54" i="9"/>
  <c r="P51" i="9"/>
  <c r="P55" i="9" s="1"/>
  <c r="H54" i="9"/>
  <c r="H51" i="9"/>
  <c r="H55" i="9" s="1"/>
  <c r="V24" i="9"/>
  <c r="V21" i="9"/>
  <c r="V25" i="9" s="1"/>
  <c r="R24" i="9"/>
  <c r="R21" i="9"/>
  <c r="R25" i="9" s="1"/>
  <c r="N21" i="9"/>
  <c r="N25" i="9" s="1"/>
  <c r="N24" i="9"/>
  <c r="J21" i="9"/>
  <c r="J25" i="9" s="1"/>
  <c r="J24" i="9"/>
  <c r="F21" i="9"/>
  <c r="F25" i="9" s="1"/>
  <c r="F24" i="9"/>
  <c r="V54" i="9"/>
  <c r="V51" i="9"/>
  <c r="V55" i="9" s="1"/>
  <c r="N54" i="9"/>
  <c r="N51" i="9"/>
  <c r="N55" i="9" s="1"/>
  <c r="F54" i="9"/>
  <c r="F51" i="9"/>
  <c r="F55" i="9" s="1"/>
  <c r="E51" i="9"/>
  <c r="E55" i="9" s="1"/>
  <c r="E54" i="9"/>
  <c r="I51" i="9"/>
  <c r="I55" i="9" s="1"/>
  <c r="I54" i="9"/>
  <c r="M51" i="9"/>
  <c r="M55" i="9" s="1"/>
  <c r="M54" i="9"/>
  <c r="Q51" i="9"/>
  <c r="Q55" i="9" s="1"/>
  <c r="Q54" i="9"/>
  <c r="U51" i="9"/>
  <c r="U55" i="9" s="1"/>
  <c r="U54" i="9"/>
  <c r="I21" i="9"/>
  <c r="I25" i="9" s="1"/>
  <c r="E21" i="9"/>
  <c r="E25" i="9" s="1"/>
  <c r="T54" i="9"/>
  <c r="T51" i="9"/>
  <c r="T55" i="9" s="1"/>
  <c r="L54" i="9"/>
  <c r="L51" i="9"/>
  <c r="L55" i="9" s="1"/>
  <c r="D54" i="9"/>
  <c r="D51" i="9"/>
  <c r="D55" i="9" s="1"/>
  <c r="T24" i="9"/>
  <c r="T21" i="9"/>
  <c r="T25" i="9" s="1"/>
  <c r="P21" i="9"/>
  <c r="P25" i="9" s="1"/>
  <c r="P24" i="9"/>
  <c r="L21" i="9"/>
  <c r="L25" i="9" s="1"/>
  <c r="L24" i="9"/>
  <c r="H21" i="9"/>
  <c r="H25" i="9" s="1"/>
  <c r="H24" i="9"/>
  <c r="D21" i="9"/>
  <c r="D25" i="9" s="1"/>
  <c r="D24" i="9"/>
  <c r="R54" i="9"/>
  <c r="R51" i="9"/>
  <c r="R55" i="9" s="1"/>
  <c r="J54" i="9"/>
  <c r="J51" i="9"/>
  <c r="J55" i="9" s="1"/>
  <c r="C51" i="9"/>
  <c r="C54" i="9"/>
  <c r="G51" i="9"/>
  <c r="G55" i="9" s="1"/>
  <c r="G54" i="9"/>
  <c r="K51" i="9"/>
  <c r="K55" i="9" s="1"/>
  <c r="K54" i="9"/>
  <c r="O51" i="9"/>
  <c r="O55" i="9" s="1"/>
  <c r="O54" i="9"/>
  <c r="S51" i="9"/>
  <c r="S55" i="9" s="1"/>
  <c r="S54" i="9"/>
  <c r="W51" i="9"/>
  <c r="W55" i="9" s="1"/>
  <c r="W54" i="9"/>
  <c r="M21" i="9"/>
  <c r="M25" i="9" s="1"/>
  <c r="U21" i="9"/>
  <c r="U25" i="9" s="1"/>
  <c r="Q21" i="9"/>
  <c r="Q25" i="9" s="1"/>
  <c r="X21" i="9"/>
  <c r="X25" i="9" s="1"/>
  <c r="C25" i="9"/>
  <c r="Y23" i="9"/>
  <c r="X54" i="8"/>
  <c r="X51" i="8"/>
  <c r="X55" i="8" s="1"/>
  <c r="T54" i="8"/>
  <c r="T51" i="8"/>
  <c r="T55" i="8" s="1"/>
  <c r="P54" i="8"/>
  <c r="P51" i="8"/>
  <c r="P55" i="8" s="1"/>
  <c r="L54" i="8"/>
  <c r="L51" i="8"/>
  <c r="L55" i="8" s="1"/>
  <c r="H54" i="8"/>
  <c r="H51" i="8"/>
  <c r="H55" i="8" s="1"/>
  <c r="D54" i="8"/>
  <c r="D51" i="8"/>
  <c r="D55" i="8" s="1"/>
  <c r="Y53" i="8"/>
  <c r="W54" i="8"/>
  <c r="W51" i="8"/>
  <c r="W55" i="8" s="1"/>
  <c r="S54" i="8"/>
  <c r="S51" i="8"/>
  <c r="S55" i="8" s="1"/>
  <c r="O54" i="8"/>
  <c r="O51" i="8"/>
  <c r="O55" i="8" s="1"/>
  <c r="K54" i="8"/>
  <c r="K51" i="8"/>
  <c r="K55" i="8" s="1"/>
  <c r="G54" i="8"/>
  <c r="G51" i="8"/>
  <c r="G55" i="8" s="1"/>
  <c r="C54" i="8"/>
  <c r="C51" i="8"/>
  <c r="W24" i="8"/>
  <c r="W21" i="8"/>
  <c r="W25" i="8" s="1"/>
  <c r="S24" i="8"/>
  <c r="S21" i="8"/>
  <c r="S25" i="8" s="1"/>
  <c r="O21" i="8"/>
  <c r="O25" i="8" s="1"/>
  <c r="O24" i="8"/>
  <c r="K21" i="8"/>
  <c r="K25" i="8" s="1"/>
  <c r="K24" i="8"/>
  <c r="G21" i="8"/>
  <c r="G25" i="8" s="1"/>
  <c r="G24" i="8"/>
  <c r="C21" i="8"/>
  <c r="C24" i="8"/>
  <c r="X24" i="8"/>
  <c r="X21" i="8"/>
  <c r="X25" i="8" s="1"/>
  <c r="T24" i="8"/>
  <c r="T21" i="8"/>
  <c r="T25" i="8" s="1"/>
  <c r="P24" i="8"/>
  <c r="P21" i="8"/>
  <c r="P25" i="8" s="1"/>
  <c r="L24" i="8"/>
  <c r="L21" i="8"/>
  <c r="L25" i="8" s="1"/>
  <c r="H24" i="8"/>
  <c r="H21" i="8"/>
  <c r="H25" i="8" s="1"/>
  <c r="D24" i="8"/>
  <c r="D21" i="8"/>
  <c r="D25" i="8" s="1"/>
  <c r="V54" i="8"/>
  <c r="V51" i="8"/>
  <c r="V55" i="8" s="1"/>
  <c r="R54" i="8"/>
  <c r="R51" i="8"/>
  <c r="R55" i="8" s="1"/>
  <c r="N54" i="8"/>
  <c r="N51" i="8"/>
  <c r="N55" i="8" s="1"/>
  <c r="J54" i="8"/>
  <c r="J51" i="8"/>
  <c r="J55" i="8" s="1"/>
  <c r="F54" i="8"/>
  <c r="F51" i="8"/>
  <c r="F55" i="8" s="1"/>
  <c r="U54" i="8"/>
  <c r="U51" i="8"/>
  <c r="U55" i="8" s="1"/>
  <c r="Q54" i="8"/>
  <c r="Q51" i="8"/>
  <c r="Q55" i="8" s="1"/>
  <c r="M54" i="8"/>
  <c r="M51" i="8"/>
  <c r="M55" i="8" s="1"/>
  <c r="I54" i="8"/>
  <c r="I51" i="8"/>
  <c r="I55" i="8" s="1"/>
  <c r="E54" i="8"/>
  <c r="E51" i="8"/>
  <c r="E55" i="8" s="1"/>
  <c r="U24" i="8"/>
  <c r="U21" i="8"/>
  <c r="U25" i="8" s="1"/>
  <c r="Q24" i="8"/>
  <c r="Q21" i="8"/>
  <c r="Q25" i="8" s="1"/>
  <c r="M21" i="8"/>
  <c r="M25" i="8" s="1"/>
  <c r="M24" i="8"/>
  <c r="I21" i="8"/>
  <c r="I25" i="8" s="1"/>
  <c r="I24" i="8"/>
  <c r="E21" i="8"/>
  <c r="E25" i="8" s="1"/>
  <c r="E24" i="8"/>
  <c r="V24" i="8"/>
  <c r="V21" i="8"/>
  <c r="V25" i="8" s="1"/>
  <c r="R24" i="8"/>
  <c r="R21" i="8"/>
  <c r="R25" i="8" s="1"/>
  <c r="N24" i="8"/>
  <c r="N21" i="8"/>
  <c r="N25" i="8" s="1"/>
  <c r="J24" i="8"/>
  <c r="J21" i="8"/>
  <c r="J25" i="8" s="1"/>
  <c r="F24" i="8"/>
  <c r="F21" i="8"/>
  <c r="F25" i="8" s="1"/>
  <c r="C25" i="8"/>
  <c r="Y23" i="8"/>
  <c r="W51" i="7"/>
  <c r="W55" i="7" s="1"/>
  <c r="W54" i="7"/>
  <c r="S51" i="7"/>
  <c r="S55" i="7" s="1"/>
  <c r="S54" i="7"/>
  <c r="O51" i="7"/>
  <c r="O55" i="7" s="1"/>
  <c r="O54" i="7"/>
  <c r="K51" i="7"/>
  <c r="K55" i="7" s="1"/>
  <c r="K54" i="7"/>
  <c r="G51" i="7"/>
  <c r="G55" i="7" s="1"/>
  <c r="G54" i="7"/>
  <c r="C51" i="7"/>
  <c r="C54" i="7"/>
  <c r="X54" i="7"/>
  <c r="X51" i="7"/>
  <c r="X55" i="7" s="1"/>
  <c r="T54" i="7"/>
  <c r="T51" i="7"/>
  <c r="T55" i="7" s="1"/>
  <c r="P54" i="7"/>
  <c r="P51" i="7"/>
  <c r="P55" i="7" s="1"/>
  <c r="L54" i="7"/>
  <c r="L51" i="7"/>
  <c r="L55" i="7" s="1"/>
  <c r="H54" i="7"/>
  <c r="H51" i="7"/>
  <c r="H55" i="7" s="1"/>
  <c r="D54" i="7"/>
  <c r="D51" i="7"/>
  <c r="D55" i="7" s="1"/>
  <c r="W24" i="7"/>
  <c r="W21" i="7"/>
  <c r="W25" i="7" s="1"/>
  <c r="S24" i="7"/>
  <c r="S21" i="7"/>
  <c r="S25" i="7" s="1"/>
  <c r="O21" i="7"/>
  <c r="O25" i="7" s="1"/>
  <c r="O24" i="7"/>
  <c r="K21" i="7"/>
  <c r="K25" i="7" s="1"/>
  <c r="K24" i="7"/>
  <c r="G21" i="7"/>
  <c r="G25" i="7" s="1"/>
  <c r="G24" i="7"/>
  <c r="C21" i="7"/>
  <c r="C24" i="7"/>
  <c r="X24" i="7"/>
  <c r="X21" i="7"/>
  <c r="X25" i="7" s="1"/>
  <c r="T24" i="7"/>
  <c r="T21" i="7"/>
  <c r="T25" i="7" s="1"/>
  <c r="P24" i="7"/>
  <c r="P21" i="7"/>
  <c r="P25" i="7" s="1"/>
  <c r="L24" i="7"/>
  <c r="L21" i="7"/>
  <c r="L25" i="7" s="1"/>
  <c r="H24" i="7"/>
  <c r="H21" i="7"/>
  <c r="H25" i="7" s="1"/>
  <c r="D24" i="7"/>
  <c r="D21" i="7"/>
  <c r="D25" i="7" s="1"/>
  <c r="U51" i="7"/>
  <c r="U55" i="7" s="1"/>
  <c r="U54" i="7"/>
  <c r="Q51" i="7"/>
  <c r="Q55" i="7" s="1"/>
  <c r="Q54" i="7"/>
  <c r="M51" i="7"/>
  <c r="M55" i="7" s="1"/>
  <c r="M54" i="7"/>
  <c r="I51" i="7"/>
  <c r="I55" i="7" s="1"/>
  <c r="I54" i="7"/>
  <c r="E51" i="7"/>
  <c r="E55" i="7" s="1"/>
  <c r="E54" i="7"/>
  <c r="V54" i="7"/>
  <c r="V51" i="7"/>
  <c r="V55" i="7" s="1"/>
  <c r="R54" i="7"/>
  <c r="R51" i="7"/>
  <c r="R55" i="7" s="1"/>
  <c r="N54" i="7"/>
  <c r="N51" i="7"/>
  <c r="N55" i="7" s="1"/>
  <c r="J54" i="7"/>
  <c r="J51" i="7"/>
  <c r="J55" i="7" s="1"/>
  <c r="F54" i="7"/>
  <c r="F51" i="7"/>
  <c r="F55" i="7" s="1"/>
  <c r="C55" i="7"/>
  <c r="Y53" i="7"/>
  <c r="U24" i="7"/>
  <c r="U21" i="7"/>
  <c r="U25" i="7" s="1"/>
  <c r="Q24" i="7"/>
  <c r="Q21" i="7"/>
  <c r="Q25" i="7" s="1"/>
  <c r="M21" i="7"/>
  <c r="M25" i="7" s="1"/>
  <c r="M24" i="7"/>
  <c r="I21" i="7"/>
  <c r="I25" i="7" s="1"/>
  <c r="I24" i="7"/>
  <c r="E21" i="7"/>
  <c r="E25" i="7" s="1"/>
  <c r="E24" i="7"/>
  <c r="V24" i="7"/>
  <c r="V21" i="7"/>
  <c r="V25" i="7" s="1"/>
  <c r="R24" i="7"/>
  <c r="R21" i="7"/>
  <c r="R25" i="7" s="1"/>
  <c r="N24" i="7"/>
  <c r="N21" i="7"/>
  <c r="N25" i="7" s="1"/>
  <c r="J24" i="7"/>
  <c r="J21" i="7"/>
  <c r="J25" i="7" s="1"/>
  <c r="F24" i="7"/>
  <c r="F21" i="7"/>
  <c r="F25" i="7" s="1"/>
  <c r="C25" i="7"/>
  <c r="Y23" i="7"/>
  <c r="F55" i="6"/>
  <c r="F52" i="6"/>
  <c r="F56" i="6" s="1"/>
  <c r="J55" i="6"/>
  <c r="J52" i="6"/>
  <c r="J56" i="6" s="1"/>
  <c r="N55" i="6"/>
  <c r="N52" i="6"/>
  <c r="N56" i="6" s="1"/>
  <c r="R55" i="6"/>
  <c r="R52" i="6"/>
  <c r="R56" i="6" s="1"/>
  <c r="V55" i="6"/>
  <c r="V52" i="6"/>
  <c r="V56" i="6" s="1"/>
  <c r="C52" i="6"/>
  <c r="C55" i="6"/>
  <c r="G52" i="6"/>
  <c r="G56" i="6" s="1"/>
  <c r="G55" i="6"/>
  <c r="K52" i="6"/>
  <c r="K56" i="6" s="1"/>
  <c r="K55" i="6"/>
  <c r="O52" i="6"/>
  <c r="O56" i="6" s="1"/>
  <c r="O55" i="6"/>
  <c r="S52" i="6"/>
  <c r="S56" i="6" s="1"/>
  <c r="S55" i="6"/>
  <c r="W52" i="6"/>
  <c r="W56" i="6" s="1"/>
  <c r="W55" i="6"/>
  <c r="W24" i="6"/>
  <c r="W21" i="6"/>
  <c r="W25" i="6" s="1"/>
  <c r="S24" i="6"/>
  <c r="S21" i="6"/>
  <c r="S25" i="6" s="1"/>
  <c r="O21" i="6"/>
  <c r="O25" i="6" s="1"/>
  <c r="O24" i="6"/>
  <c r="K21" i="6"/>
  <c r="K25" i="6" s="1"/>
  <c r="K24" i="6"/>
  <c r="G21" i="6"/>
  <c r="G25" i="6" s="1"/>
  <c r="G24" i="6"/>
  <c r="C21" i="6"/>
  <c r="C24" i="6"/>
  <c r="X24" i="6"/>
  <c r="X21" i="6"/>
  <c r="X25" i="6" s="1"/>
  <c r="T24" i="6"/>
  <c r="T21" i="6"/>
  <c r="T25" i="6" s="1"/>
  <c r="P24" i="6"/>
  <c r="P21" i="6"/>
  <c r="P25" i="6" s="1"/>
  <c r="L24" i="6"/>
  <c r="L21" i="6"/>
  <c r="L25" i="6" s="1"/>
  <c r="H24" i="6"/>
  <c r="H21" i="6"/>
  <c r="H25" i="6" s="1"/>
  <c r="D24" i="6"/>
  <c r="D21" i="6"/>
  <c r="D25" i="6" s="1"/>
  <c r="D55" i="6"/>
  <c r="D52" i="6"/>
  <c r="D56" i="6" s="1"/>
  <c r="H55" i="6"/>
  <c r="H52" i="6"/>
  <c r="H56" i="6" s="1"/>
  <c r="L55" i="6"/>
  <c r="L52" i="6"/>
  <c r="L56" i="6" s="1"/>
  <c r="P55" i="6"/>
  <c r="P52" i="6"/>
  <c r="P56" i="6" s="1"/>
  <c r="T55" i="6"/>
  <c r="T52" i="6"/>
  <c r="T56" i="6" s="1"/>
  <c r="X55" i="6"/>
  <c r="X52" i="6"/>
  <c r="X56" i="6" s="1"/>
  <c r="E52" i="6"/>
  <c r="E56" i="6" s="1"/>
  <c r="E55" i="6"/>
  <c r="I52" i="6"/>
  <c r="I56" i="6" s="1"/>
  <c r="I55" i="6"/>
  <c r="M52" i="6"/>
  <c r="M56" i="6" s="1"/>
  <c r="M55" i="6"/>
  <c r="Q52" i="6"/>
  <c r="Q56" i="6" s="1"/>
  <c r="Q55" i="6"/>
  <c r="U52" i="6"/>
  <c r="U56" i="6" s="1"/>
  <c r="U55" i="6"/>
  <c r="U21" i="6"/>
  <c r="U25" i="6" s="1"/>
  <c r="U24" i="6"/>
  <c r="Q21" i="6"/>
  <c r="Q25" i="6" s="1"/>
  <c r="Q24" i="6"/>
  <c r="M21" i="6"/>
  <c r="M25" i="6" s="1"/>
  <c r="M24" i="6"/>
  <c r="I21" i="6"/>
  <c r="I25" i="6" s="1"/>
  <c r="I24" i="6"/>
  <c r="E21" i="6"/>
  <c r="E25" i="6" s="1"/>
  <c r="E24" i="6"/>
  <c r="V24" i="6"/>
  <c r="V21" i="6"/>
  <c r="V25" i="6" s="1"/>
  <c r="R24" i="6"/>
  <c r="R21" i="6"/>
  <c r="R25" i="6" s="1"/>
  <c r="N24" i="6"/>
  <c r="N21" i="6"/>
  <c r="N25" i="6" s="1"/>
  <c r="J24" i="6"/>
  <c r="J21" i="6"/>
  <c r="J25" i="6" s="1"/>
  <c r="F24" i="6"/>
  <c r="F21" i="6"/>
  <c r="F25" i="6" s="1"/>
  <c r="C25" i="6"/>
  <c r="Y25" i="6" s="1"/>
  <c r="Y23" i="6"/>
  <c r="W51" i="4"/>
  <c r="W55" i="4" s="1"/>
  <c r="W54" i="4"/>
  <c r="S51" i="4"/>
  <c r="S55" i="4" s="1"/>
  <c r="S54" i="4"/>
  <c r="O51" i="4"/>
  <c r="O55" i="4" s="1"/>
  <c r="O54" i="4"/>
  <c r="K51" i="4"/>
  <c r="K55" i="4" s="1"/>
  <c r="K54" i="4"/>
  <c r="G51" i="4"/>
  <c r="G55" i="4" s="1"/>
  <c r="G54" i="4"/>
  <c r="C51" i="4"/>
  <c r="C54" i="4"/>
  <c r="X54" i="4"/>
  <c r="X51" i="4"/>
  <c r="X55" i="4" s="1"/>
  <c r="T54" i="4"/>
  <c r="T51" i="4"/>
  <c r="T55" i="4" s="1"/>
  <c r="P54" i="4"/>
  <c r="P51" i="4"/>
  <c r="P55" i="4" s="1"/>
  <c r="L54" i="4"/>
  <c r="L51" i="4"/>
  <c r="L55" i="4" s="1"/>
  <c r="H54" i="4"/>
  <c r="H51" i="4"/>
  <c r="H55" i="4" s="1"/>
  <c r="D54" i="4"/>
  <c r="D51" i="4"/>
  <c r="D55" i="4" s="1"/>
  <c r="W24" i="4"/>
  <c r="W21" i="4"/>
  <c r="W25" i="4" s="1"/>
  <c r="S24" i="4"/>
  <c r="S21" i="4"/>
  <c r="S25" i="4" s="1"/>
  <c r="O21" i="4"/>
  <c r="O25" i="4" s="1"/>
  <c r="O24" i="4"/>
  <c r="K21" i="4"/>
  <c r="K25" i="4" s="1"/>
  <c r="K24" i="4"/>
  <c r="G21" i="4"/>
  <c r="G25" i="4" s="1"/>
  <c r="G24" i="4"/>
  <c r="C21" i="4"/>
  <c r="C24" i="4"/>
  <c r="X24" i="4"/>
  <c r="X21" i="4"/>
  <c r="X25" i="4" s="1"/>
  <c r="T24" i="4"/>
  <c r="T21" i="4"/>
  <c r="T25" i="4" s="1"/>
  <c r="P24" i="4"/>
  <c r="P21" i="4"/>
  <c r="P25" i="4" s="1"/>
  <c r="L24" i="4"/>
  <c r="L21" i="4"/>
  <c r="L25" i="4" s="1"/>
  <c r="H24" i="4"/>
  <c r="H21" i="4"/>
  <c r="H25" i="4" s="1"/>
  <c r="D24" i="4"/>
  <c r="D21" i="4"/>
  <c r="D25" i="4" s="1"/>
  <c r="U51" i="4"/>
  <c r="U55" i="4" s="1"/>
  <c r="U54" i="4"/>
  <c r="Q51" i="4"/>
  <c r="Q55" i="4" s="1"/>
  <c r="Q54" i="4"/>
  <c r="M51" i="4"/>
  <c r="M55" i="4" s="1"/>
  <c r="M54" i="4"/>
  <c r="I51" i="4"/>
  <c r="I55" i="4" s="1"/>
  <c r="I54" i="4"/>
  <c r="E51" i="4"/>
  <c r="E55" i="4" s="1"/>
  <c r="E54" i="4"/>
  <c r="V54" i="4"/>
  <c r="V51" i="4"/>
  <c r="V55" i="4" s="1"/>
  <c r="R54" i="4"/>
  <c r="R51" i="4"/>
  <c r="R55" i="4" s="1"/>
  <c r="N54" i="4"/>
  <c r="N51" i="4"/>
  <c r="N55" i="4" s="1"/>
  <c r="J54" i="4"/>
  <c r="J51" i="4"/>
  <c r="J55" i="4" s="1"/>
  <c r="F54" i="4"/>
  <c r="F51" i="4"/>
  <c r="F55" i="4" s="1"/>
  <c r="C55" i="4"/>
  <c r="Y53" i="4"/>
  <c r="U24" i="4"/>
  <c r="U21" i="4"/>
  <c r="U25" i="4" s="1"/>
  <c r="Q24" i="4"/>
  <c r="Q21" i="4"/>
  <c r="Q25" i="4" s="1"/>
  <c r="M21" i="4"/>
  <c r="M25" i="4" s="1"/>
  <c r="M24" i="4"/>
  <c r="I21" i="4"/>
  <c r="I25" i="4" s="1"/>
  <c r="I24" i="4"/>
  <c r="E21" i="4"/>
  <c r="E25" i="4" s="1"/>
  <c r="E24" i="4"/>
  <c r="V24" i="4"/>
  <c r="V21" i="4"/>
  <c r="V25" i="4" s="1"/>
  <c r="R24" i="4"/>
  <c r="R21" i="4"/>
  <c r="R25" i="4" s="1"/>
  <c r="N24" i="4"/>
  <c r="N21" i="4"/>
  <c r="N25" i="4" s="1"/>
  <c r="J24" i="4"/>
  <c r="J21" i="4"/>
  <c r="J25" i="4" s="1"/>
  <c r="F24" i="4"/>
  <c r="F21" i="4"/>
  <c r="F25" i="4" s="1"/>
  <c r="C25" i="4"/>
  <c r="Y23" i="4"/>
  <c r="C21" i="3"/>
  <c r="X54" i="3"/>
  <c r="X51" i="3"/>
  <c r="X55" i="3" s="1"/>
  <c r="P54" i="3"/>
  <c r="P51" i="3"/>
  <c r="P55" i="3" s="1"/>
  <c r="H54" i="3"/>
  <c r="H51" i="3"/>
  <c r="H55" i="3" s="1"/>
  <c r="V24" i="3"/>
  <c r="V21" i="3"/>
  <c r="V25" i="3" s="1"/>
  <c r="R24" i="3"/>
  <c r="R21" i="3"/>
  <c r="R25" i="3" s="1"/>
  <c r="N21" i="3"/>
  <c r="N25" i="3" s="1"/>
  <c r="N24" i="3"/>
  <c r="J21" i="3"/>
  <c r="J25" i="3" s="1"/>
  <c r="J24" i="3"/>
  <c r="F21" i="3"/>
  <c r="F25" i="3" s="1"/>
  <c r="F24" i="3"/>
  <c r="V54" i="3"/>
  <c r="V51" i="3"/>
  <c r="V55" i="3" s="1"/>
  <c r="N54" i="3"/>
  <c r="N51" i="3"/>
  <c r="N55" i="3" s="1"/>
  <c r="F54" i="3"/>
  <c r="F51" i="3"/>
  <c r="F55" i="3" s="1"/>
  <c r="E51" i="3"/>
  <c r="E55" i="3" s="1"/>
  <c r="E54" i="3"/>
  <c r="I51" i="3"/>
  <c r="I55" i="3" s="1"/>
  <c r="I54" i="3"/>
  <c r="M51" i="3"/>
  <c r="M55" i="3" s="1"/>
  <c r="M54" i="3"/>
  <c r="Q51" i="3"/>
  <c r="Q55" i="3" s="1"/>
  <c r="Q54" i="3"/>
  <c r="U51" i="3"/>
  <c r="U55" i="3" s="1"/>
  <c r="U54" i="3"/>
  <c r="T54" i="3"/>
  <c r="T51" i="3"/>
  <c r="T55" i="3" s="1"/>
  <c r="L54" i="3"/>
  <c r="L51" i="3"/>
  <c r="L55" i="3" s="1"/>
  <c r="D54" i="3"/>
  <c r="D51" i="3"/>
  <c r="D55" i="3" s="1"/>
  <c r="T24" i="3"/>
  <c r="T21" i="3"/>
  <c r="T25" i="3" s="1"/>
  <c r="P21" i="3"/>
  <c r="P25" i="3" s="1"/>
  <c r="P24" i="3"/>
  <c r="L21" i="3"/>
  <c r="L25" i="3" s="1"/>
  <c r="L24" i="3"/>
  <c r="H21" i="3"/>
  <c r="H25" i="3" s="1"/>
  <c r="H24" i="3"/>
  <c r="D21" i="3"/>
  <c r="D25" i="3" s="1"/>
  <c r="D24" i="3"/>
  <c r="R54" i="3"/>
  <c r="R51" i="3"/>
  <c r="R55" i="3" s="1"/>
  <c r="J54" i="3"/>
  <c r="J51" i="3"/>
  <c r="J55" i="3" s="1"/>
  <c r="C51" i="3"/>
  <c r="C54" i="3"/>
  <c r="G51" i="3"/>
  <c r="G55" i="3" s="1"/>
  <c r="G54" i="3"/>
  <c r="K51" i="3"/>
  <c r="K55" i="3" s="1"/>
  <c r="K54" i="3"/>
  <c r="O51" i="3"/>
  <c r="O55" i="3" s="1"/>
  <c r="O54" i="3"/>
  <c r="S51" i="3"/>
  <c r="S55" i="3" s="1"/>
  <c r="S54" i="3"/>
  <c r="W51" i="3"/>
  <c r="W55" i="3" s="1"/>
  <c r="W54" i="3"/>
  <c r="U21" i="3"/>
  <c r="U25" i="3" s="1"/>
  <c r="Q21" i="3"/>
  <c r="Q25" i="3" s="1"/>
  <c r="M21" i="3"/>
  <c r="M25" i="3" s="1"/>
  <c r="I21" i="3"/>
  <c r="I25" i="3" s="1"/>
  <c r="E21" i="3"/>
  <c r="E25" i="3" s="1"/>
  <c r="X21" i="3"/>
  <c r="X25" i="3" s="1"/>
  <c r="C25" i="3"/>
  <c r="Y25" i="3" s="1"/>
  <c r="Y23" i="3"/>
  <c r="Y24" i="3"/>
  <c r="Y23" i="1"/>
  <c r="W51" i="2"/>
  <c r="W55" i="2" s="1"/>
  <c r="W54" i="2"/>
  <c r="S51" i="2"/>
  <c r="S55" i="2" s="1"/>
  <c r="S54" i="2"/>
  <c r="O51" i="2"/>
  <c r="O55" i="2" s="1"/>
  <c r="O54" i="2"/>
  <c r="K51" i="2"/>
  <c r="K55" i="2" s="1"/>
  <c r="K54" i="2"/>
  <c r="G51" i="2"/>
  <c r="G55" i="2" s="1"/>
  <c r="G54" i="2"/>
  <c r="C51" i="2"/>
  <c r="C54" i="2"/>
  <c r="X54" i="2"/>
  <c r="X51" i="2"/>
  <c r="X55" i="2" s="1"/>
  <c r="T54" i="2"/>
  <c r="T51" i="2"/>
  <c r="T55" i="2" s="1"/>
  <c r="P54" i="2"/>
  <c r="P51" i="2"/>
  <c r="P55" i="2" s="1"/>
  <c r="L54" i="2"/>
  <c r="L51" i="2"/>
  <c r="L55" i="2" s="1"/>
  <c r="H54" i="2"/>
  <c r="H51" i="2"/>
  <c r="H55" i="2" s="1"/>
  <c r="D54" i="2"/>
  <c r="D51" i="2"/>
  <c r="D55" i="2" s="1"/>
  <c r="V24" i="2"/>
  <c r="V21" i="2"/>
  <c r="V25" i="2" s="1"/>
  <c r="R24" i="2"/>
  <c r="R21" i="2"/>
  <c r="R25" i="2" s="1"/>
  <c r="N21" i="2"/>
  <c r="N25" i="2" s="1"/>
  <c r="N24" i="2"/>
  <c r="J21" i="2"/>
  <c r="J25" i="2" s="1"/>
  <c r="J24" i="2"/>
  <c r="F21" i="2"/>
  <c r="F25" i="2" s="1"/>
  <c r="F24" i="2"/>
  <c r="W24" i="2"/>
  <c r="W21" i="2"/>
  <c r="W25" i="2" s="1"/>
  <c r="S24" i="2"/>
  <c r="S21" i="2"/>
  <c r="S25" i="2" s="1"/>
  <c r="O24" i="2"/>
  <c r="O21" i="2"/>
  <c r="O25" i="2" s="1"/>
  <c r="K24" i="2"/>
  <c r="K21" i="2"/>
  <c r="K25" i="2" s="1"/>
  <c r="G24" i="2"/>
  <c r="G21" i="2"/>
  <c r="G25" i="2" s="1"/>
  <c r="C24" i="2"/>
  <c r="C21" i="2"/>
  <c r="X21" i="2"/>
  <c r="X25" i="2" s="1"/>
  <c r="U51" i="2"/>
  <c r="U55" i="2" s="1"/>
  <c r="U54" i="2"/>
  <c r="Q51" i="2"/>
  <c r="Q55" i="2" s="1"/>
  <c r="Q54" i="2"/>
  <c r="M51" i="2"/>
  <c r="M55" i="2" s="1"/>
  <c r="M54" i="2"/>
  <c r="I51" i="2"/>
  <c r="I55" i="2" s="1"/>
  <c r="I54" i="2"/>
  <c r="E51" i="2"/>
  <c r="E55" i="2" s="1"/>
  <c r="E54" i="2"/>
  <c r="V54" i="2"/>
  <c r="V51" i="2"/>
  <c r="V55" i="2" s="1"/>
  <c r="R54" i="2"/>
  <c r="R51" i="2"/>
  <c r="R55" i="2" s="1"/>
  <c r="N54" i="2"/>
  <c r="N51" i="2"/>
  <c r="N55" i="2" s="1"/>
  <c r="J54" i="2"/>
  <c r="J51" i="2"/>
  <c r="J55" i="2" s="1"/>
  <c r="F54" i="2"/>
  <c r="F51" i="2"/>
  <c r="F55" i="2" s="1"/>
  <c r="C55" i="2"/>
  <c r="Y53" i="2"/>
  <c r="T24" i="2"/>
  <c r="T21" i="2"/>
  <c r="T25" i="2" s="1"/>
  <c r="P21" i="2"/>
  <c r="P25" i="2" s="1"/>
  <c r="P24" i="2"/>
  <c r="L21" i="2"/>
  <c r="L25" i="2" s="1"/>
  <c r="L24" i="2"/>
  <c r="H21" i="2"/>
  <c r="H25" i="2" s="1"/>
  <c r="H24" i="2"/>
  <c r="D21" i="2"/>
  <c r="D25" i="2" s="1"/>
  <c r="D24" i="2"/>
  <c r="C25" i="2"/>
  <c r="Y23" i="2"/>
  <c r="U24" i="2"/>
  <c r="U21" i="2"/>
  <c r="U25" i="2" s="1"/>
  <c r="Q24" i="2"/>
  <c r="Q21" i="2"/>
  <c r="Q25" i="2" s="1"/>
  <c r="M24" i="2"/>
  <c r="M21" i="2"/>
  <c r="M25" i="2" s="1"/>
  <c r="I24" i="2"/>
  <c r="I21" i="2"/>
  <c r="I25" i="2" s="1"/>
  <c r="E24" i="2"/>
  <c r="E21" i="2"/>
  <c r="E25" i="2" s="1"/>
  <c r="T54" i="1"/>
  <c r="T51" i="1"/>
  <c r="T55" i="1" s="1"/>
  <c r="L54" i="1"/>
  <c r="L51" i="1"/>
  <c r="L55" i="1" s="1"/>
  <c r="D54" i="1"/>
  <c r="D51" i="1"/>
  <c r="D55" i="1" s="1"/>
  <c r="V54" i="1"/>
  <c r="V51" i="1"/>
  <c r="V55" i="1" s="1"/>
  <c r="N54" i="1"/>
  <c r="N51" i="1"/>
  <c r="N55" i="1" s="1"/>
  <c r="F54" i="1"/>
  <c r="F51" i="1"/>
  <c r="F55" i="1" s="1"/>
  <c r="E51" i="1"/>
  <c r="E55" i="1" s="1"/>
  <c r="E54" i="1"/>
  <c r="I51" i="1"/>
  <c r="I55" i="1" s="1"/>
  <c r="I54" i="1"/>
  <c r="M51" i="1"/>
  <c r="M55" i="1" s="1"/>
  <c r="M54" i="1"/>
  <c r="Q51" i="1"/>
  <c r="Q55" i="1" s="1"/>
  <c r="Q54" i="1"/>
  <c r="U51" i="1"/>
  <c r="U55" i="1" s="1"/>
  <c r="U54" i="1"/>
  <c r="D24" i="1"/>
  <c r="D21" i="1"/>
  <c r="D25" i="1" s="1"/>
  <c r="N24" i="1"/>
  <c r="N21" i="1"/>
  <c r="N25" i="1" s="1"/>
  <c r="R24" i="1"/>
  <c r="R21" i="1"/>
  <c r="R25" i="1" s="1"/>
  <c r="V24" i="1"/>
  <c r="V21" i="1"/>
  <c r="V25" i="1" s="1"/>
  <c r="C21" i="1"/>
  <c r="C24" i="1"/>
  <c r="G21" i="1"/>
  <c r="G25" i="1" s="1"/>
  <c r="G24" i="1"/>
  <c r="K21" i="1"/>
  <c r="K25" i="1" s="1"/>
  <c r="K24" i="1"/>
  <c r="O21" i="1"/>
  <c r="O25" i="1" s="1"/>
  <c r="O24" i="1"/>
  <c r="S24" i="1"/>
  <c r="S21" i="1"/>
  <c r="S25" i="1" s="1"/>
  <c r="W24" i="1"/>
  <c r="W21" i="1"/>
  <c r="W25" i="1" s="1"/>
  <c r="J21" i="1"/>
  <c r="J25" i="1" s="1"/>
  <c r="F21" i="1"/>
  <c r="F25" i="1" s="1"/>
  <c r="X54" i="1"/>
  <c r="X51" i="1"/>
  <c r="X55" i="1" s="1"/>
  <c r="P54" i="1"/>
  <c r="P51" i="1"/>
  <c r="P55" i="1" s="1"/>
  <c r="H54" i="1"/>
  <c r="H51" i="1"/>
  <c r="H55" i="1" s="1"/>
  <c r="R54" i="1"/>
  <c r="R51" i="1"/>
  <c r="R55" i="1" s="1"/>
  <c r="J54" i="1"/>
  <c r="J51" i="1"/>
  <c r="J55" i="1" s="1"/>
  <c r="C51" i="1"/>
  <c r="C54" i="1"/>
  <c r="G51" i="1"/>
  <c r="G55" i="1" s="1"/>
  <c r="G54" i="1"/>
  <c r="K51" i="1"/>
  <c r="K55" i="1" s="1"/>
  <c r="K54" i="1"/>
  <c r="O51" i="1"/>
  <c r="O55" i="1" s="1"/>
  <c r="O54" i="1"/>
  <c r="S51" i="1"/>
  <c r="S55" i="1" s="1"/>
  <c r="S54" i="1"/>
  <c r="W51" i="1"/>
  <c r="W55" i="1" s="1"/>
  <c r="W54" i="1"/>
  <c r="H24" i="1"/>
  <c r="H21" i="1"/>
  <c r="H25" i="1" s="1"/>
  <c r="L24" i="1"/>
  <c r="L21" i="1"/>
  <c r="L25" i="1" s="1"/>
  <c r="P24" i="1"/>
  <c r="P21" i="1"/>
  <c r="P25" i="1" s="1"/>
  <c r="T24" i="1"/>
  <c r="T21" i="1"/>
  <c r="T25" i="1" s="1"/>
  <c r="X24" i="1"/>
  <c r="X21" i="1"/>
  <c r="X25" i="1" s="1"/>
  <c r="E21" i="1"/>
  <c r="E25" i="1" s="1"/>
  <c r="E24" i="1"/>
  <c r="I21" i="1"/>
  <c r="I25" i="1" s="1"/>
  <c r="I24" i="1"/>
  <c r="M21" i="1"/>
  <c r="M25" i="1" s="1"/>
  <c r="M24" i="1"/>
  <c r="Q24" i="1"/>
  <c r="Q21" i="1"/>
  <c r="Q25" i="1" s="1"/>
  <c r="U24" i="1"/>
  <c r="U21" i="1"/>
  <c r="U25" i="1" s="1"/>
  <c r="Y24" i="9" l="1"/>
  <c r="Y55" i="2"/>
  <c r="Y25" i="9"/>
  <c r="Y55" i="4"/>
  <c r="Y24" i="10"/>
  <c r="Y54" i="10"/>
  <c r="Y25" i="10"/>
  <c r="Y55" i="10"/>
  <c r="Y54" i="9"/>
  <c r="C55" i="9"/>
  <c r="Y55" i="9" s="1"/>
  <c r="Y24" i="8"/>
  <c r="Y25" i="8"/>
  <c r="Y54" i="8"/>
  <c r="C55" i="8"/>
  <c r="Y55" i="8" s="1"/>
  <c r="Y24" i="7"/>
  <c r="Y54" i="7"/>
  <c r="Y25" i="7"/>
  <c r="Y55" i="7"/>
  <c r="Y24" i="6"/>
  <c r="Y55" i="6"/>
  <c r="C56" i="6"/>
  <c r="Y56" i="6" s="1"/>
  <c r="Y25" i="4"/>
  <c r="Y24" i="4"/>
  <c r="Y54" i="4"/>
  <c r="Y54" i="3"/>
  <c r="C55" i="3"/>
  <c r="Y55" i="3" s="1"/>
  <c r="Y25" i="2"/>
  <c r="Y54" i="2"/>
  <c r="Y24" i="2"/>
  <c r="Y54" i="1"/>
  <c r="C55" i="1"/>
  <c r="Y55" i="1" s="1"/>
  <c r="Y24" i="1"/>
  <c r="C25" i="1"/>
  <c r="Y25" i="1" s="1"/>
</calcChain>
</file>

<file path=xl/sharedStrings.xml><?xml version="1.0" encoding="utf-8"?>
<sst xmlns="http://schemas.openxmlformats.org/spreadsheetml/2006/main" count="1315" uniqueCount="173">
  <si>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</si>
  <si>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</si>
  <si>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</si>
  <si>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</si>
  <si>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</si>
  <si>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հաց</t>
  </si>
  <si>
    <t>ձեթ</t>
  </si>
  <si>
    <t>կարագ</t>
  </si>
  <si>
    <t>պանիր</t>
  </si>
  <si>
    <t>ձու</t>
  </si>
  <si>
    <t>շաքարավազ</t>
  </si>
  <si>
    <t>գազար</t>
  </si>
  <si>
    <t>բազուկ</t>
  </si>
  <si>
    <t>թթվասեր</t>
  </si>
  <si>
    <t>կաղամբ</t>
  </si>
  <si>
    <t>կարտոֆիլ</t>
  </si>
  <si>
    <t>միս</t>
  </si>
  <si>
    <t>սոխ</t>
  </si>
  <si>
    <t>ալյուր</t>
  </si>
  <si>
    <t>հնդկաձավար</t>
  </si>
  <si>
    <t>խնձոր</t>
  </si>
  <si>
    <t>բանան</t>
  </si>
  <si>
    <t>աղ</t>
  </si>
  <si>
    <t>մածուն</t>
  </si>
  <si>
    <t>շոկոլադ</t>
  </si>
  <si>
    <t>հազար</t>
  </si>
  <si>
    <t>Ü³Ë³×³ß</t>
  </si>
  <si>
    <t xml:space="preserve">  միրգ</t>
  </si>
  <si>
    <t>Բիսկվիթ  1/10</t>
  </si>
  <si>
    <t xml:space="preserve">   թեյ    պանիր</t>
  </si>
  <si>
    <t xml:space="preserve">   հաց</t>
  </si>
  <si>
    <t>Ö³ß</t>
  </si>
  <si>
    <t xml:space="preserve">  հաց</t>
  </si>
  <si>
    <t>Ð»ï×³ßÇÏ</t>
  </si>
  <si>
    <t>հնդկաձավարով  փլավ</t>
  </si>
  <si>
    <t xml:space="preserve">  հաց  </t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</si>
  <si>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</si>
  <si>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</si>
  <si>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</si>
  <si>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</si>
  <si>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</si>
  <si>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</si>
  <si>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</si>
  <si>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</si>
  <si>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</si>
  <si>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</si>
  <si>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</si>
  <si>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</si>
  <si>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t>հալվա</t>
  </si>
  <si>
    <t>լոբի</t>
  </si>
  <si>
    <t>թթու վարունգ</t>
  </si>
  <si>
    <t>սպագետի</t>
  </si>
  <si>
    <t>նարինջ</t>
  </si>
  <si>
    <t xml:space="preserve">     միրգ</t>
  </si>
  <si>
    <t>աղցան</t>
  </si>
  <si>
    <t>փլավ  սպագետի</t>
  </si>
  <si>
    <t xml:space="preserve">   հաց  պանիր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</si>
  <si>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</si>
  <si>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</si>
  <si>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</si>
  <si>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</si>
  <si>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t>կաթնաշոր</t>
  </si>
  <si>
    <t>հավ</t>
  </si>
  <si>
    <t>կ.բրինձ</t>
  </si>
  <si>
    <t xml:space="preserve">   միրգ</t>
  </si>
  <si>
    <t>կաթնաշոր, թթվասեր</t>
  </si>
  <si>
    <t xml:space="preserve">  թեյ,  պանիր</t>
  </si>
  <si>
    <t>հավով բրնձով  ապուր</t>
  </si>
  <si>
    <t>տ.կարտոֆիլ</t>
  </si>
  <si>
    <t xml:space="preserve"> հաց</t>
  </si>
  <si>
    <t>ձու1/8</t>
  </si>
  <si>
    <t>մակարոն</t>
  </si>
  <si>
    <t>ձավար</t>
  </si>
  <si>
    <t>միրգ</t>
  </si>
  <si>
    <t xml:space="preserve">   բիսկվիթ1/8 խնձորով</t>
  </si>
  <si>
    <t>խնձորը համեմել շաքարով և դարչինով</t>
  </si>
  <si>
    <t xml:space="preserve">  պանիր</t>
  </si>
  <si>
    <t>Սպաս</t>
  </si>
  <si>
    <t>մակարոնով  փլավ</t>
  </si>
  <si>
    <t>բրինձ</t>
  </si>
  <si>
    <t xml:space="preserve">   կոլոլակով ապուր</t>
  </si>
  <si>
    <t>բրինձից որոշ մաս ավելացնել ջրին</t>
  </si>
  <si>
    <t>տոմատ</t>
  </si>
  <si>
    <t>վարունգ</t>
  </si>
  <si>
    <t>վերմիշել</t>
  </si>
  <si>
    <t>կանաչի</t>
  </si>
  <si>
    <t>ձվածեղ</t>
  </si>
  <si>
    <t>թեյ,  պանիր</t>
  </si>
  <si>
    <t>հավով կարտոֆիլով սոուզ</t>
  </si>
  <si>
    <t>վերմիշելով  փլավ</t>
  </si>
  <si>
    <t xml:space="preserve">                            </t>
  </si>
  <si>
    <t>ձու1/2</t>
  </si>
  <si>
    <t>հավի կրծքամիս</t>
  </si>
  <si>
    <t>եգիպտացորեն</t>
  </si>
  <si>
    <t xml:space="preserve">  ձու1/2  կարագ</t>
  </si>
  <si>
    <t xml:space="preserve">  հնդկաձավարով փլավ</t>
  </si>
  <si>
    <t>հազարի տերև</t>
  </si>
  <si>
    <t>լիմոն</t>
  </si>
  <si>
    <t>քացախ</t>
  </si>
  <si>
    <t>կարտեֆիլ</t>
  </si>
  <si>
    <t>ձու1/10</t>
  </si>
  <si>
    <t xml:space="preserve">  բրնձով  շիլա</t>
  </si>
  <si>
    <t>գազար   կաղամբ</t>
  </si>
  <si>
    <t xml:space="preserve">  մսով  վերմիշելով  ապուր</t>
  </si>
  <si>
    <t xml:space="preserve">  հաց,  պանիր</t>
  </si>
  <si>
    <t xml:space="preserve">   մածուն</t>
  </si>
  <si>
    <t xml:space="preserve">   թխ.  Զեբր1/10</t>
  </si>
  <si>
    <t>հալվա,  հաց</t>
  </si>
  <si>
    <t>ոսպ</t>
  </si>
  <si>
    <t xml:space="preserve">    միրգ</t>
  </si>
  <si>
    <t xml:space="preserve">   թխ.   Զեբր  1/8</t>
  </si>
  <si>
    <t xml:space="preserve">   պանիր</t>
  </si>
  <si>
    <t xml:space="preserve">   աղցան</t>
  </si>
  <si>
    <t>ոսպով  բրնձով  փլավ</t>
  </si>
  <si>
    <t xml:space="preserve"> հաց.   պանիր</t>
  </si>
  <si>
    <t xml:space="preserve"> </t>
  </si>
  <si>
    <t xml:space="preserve">  հյութ,   պանիր</t>
  </si>
  <si>
    <t>հյութ</t>
  </si>
  <si>
    <t>մաննի</t>
  </si>
  <si>
    <t>կաթ</t>
  </si>
  <si>
    <t xml:space="preserve">    պանիր,  թեյ</t>
  </si>
  <si>
    <t>կարտոֆիլի  պյուրե</t>
  </si>
  <si>
    <t>գաթա 1/10</t>
  </si>
  <si>
    <t xml:space="preserve">  մածուն</t>
  </si>
  <si>
    <t>կիտրոն</t>
  </si>
  <si>
    <t>հաց  պանիր</t>
  </si>
  <si>
    <t xml:space="preserve">  աղցան</t>
  </si>
  <si>
    <t>բրնձով    փլավ</t>
  </si>
  <si>
    <t>հաց , պանիր</t>
  </si>
  <si>
    <t>կանաչ սոխ</t>
  </si>
  <si>
    <t>Կանաչ ոլոռ</t>
  </si>
  <si>
    <t>Լիմոն</t>
  </si>
  <si>
    <t xml:space="preserve">Հազար </t>
  </si>
  <si>
    <t>Մածուն</t>
  </si>
  <si>
    <t>Կոնֆետ</t>
  </si>
  <si>
    <t>Եգիպտացորեն</t>
  </si>
  <si>
    <t>Հազար</t>
  </si>
  <si>
    <t>Կարտոֆիլ</t>
  </si>
  <si>
    <t>Կարտոֆիլի պյուրե</t>
  </si>
  <si>
    <t>15.05.2017</t>
  </si>
  <si>
    <t>16.05.2017</t>
  </si>
  <si>
    <t>17.05.2017</t>
  </si>
  <si>
    <t>18.05.2017</t>
  </si>
  <si>
    <t>19.05.2017</t>
  </si>
  <si>
    <t>20.05.2017</t>
  </si>
  <si>
    <t>22.05.2017</t>
  </si>
  <si>
    <t>23.05.2017</t>
  </si>
  <si>
    <t>24.05.2017</t>
  </si>
  <si>
    <t>25.05.2017</t>
  </si>
  <si>
    <t>26.05.2017</t>
  </si>
  <si>
    <t>կաթնաշոռ, թթվասեր</t>
  </si>
  <si>
    <t xml:space="preserve">  մսով  վերմիշելով  փլավ</t>
  </si>
  <si>
    <t xml:space="preserve">  հաց  մածուն</t>
  </si>
  <si>
    <t>29.05.2017</t>
  </si>
  <si>
    <t>31 05.2017</t>
  </si>
  <si>
    <t>,  բիսկվիթ1/10 խնձորով</t>
  </si>
  <si>
    <t xml:space="preserve">    պանիր,  կակաո</t>
  </si>
  <si>
    <t xml:space="preserve"> հավի կրծքամսով խճողոկ</t>
  </si>
  <si>
    <t xml:space="preserve"> վերմիշելով փլավ</t>
  </si>
  <si>
    <t>հաց,պանիր</t>
  </si>
  <si>
    <t>կ.ոլոր</t>
  </si>
  <si>
    <t>տ.կարտոֆիլ, պանիր</t>
  </si>
  <si>
    <t>Շոգեխաշած միս, թթվասեր</t>
  </si>
  <si>
    <t xml:space="preserve"> հնդկաձավարով  փլավ</t>
  </si>
  <si>
    <t xml:space="preserve">  ,վարունգ   պանիր</t>
  </si>
  <si>
    <t xml:space="preserve">  վարունգ,   պանիր</t>
  </si>
  <si>
    <t>թխվածքաբլիթ</t>
  </si>
  <si>
    <t xml:space="preserve">թխվածքաբլիթ,  </t>
  </si>
  <si>
    <t>08.05.2017</t>
  </si>
  <si>
    <t xml:space="preserve">    թթվասեր</t>
  </si>
  <si>
    <t xml:space="preserve">   մսով  բորշչ</t>
  </si>
  <si>
    <t>30.05.2017</t>
  </si>
  <si>
    <t>31.05.2017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</si>
</sst>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8"/>
      <name val="Arial LatArm"/>
      <family val="2"/>
    </font>
    <font>
      <b/>
      <i/>
      <sz val="8"/>
      <name val="Arial LatArm"/>
      <family val="2"/>
    </font>
    <font>
      <b/>
      <sz val="8"/>
      <name val="Arial LatArm"/>
      <family val="2"/>
    </font>
    <font>
      <i/>
      <sz val="8"/>
      <name val="Arial LatArm"/>
      <family val="2"/>
    </font>
    <font>
      <sz val="7"/>
      <name val="Arial LatArm"/>
      <family val="2"/>
    </font>
    <font>
      <sz val="8"/>
      <color rgb="FFFF0000"/>
      <name val="Arial LatArm"/>
      <family val="2"/>
    </font>
    <font>
      <sz val="7"/>
      <color rgb="FFFF0000"/>
      <name val="Arial LatArm"/>
      <family val="2"/>
    </font>
    <font>
      <b/>
      <sz val="8"/>
      <color rgb="FFFF0000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1" fillId="0" borderId="2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2" borderId="11" xfId="0" applyFont="1" applyFill="1" applyBorder="1" applyAlignment="1" applyProtection="1">
      <alignment horizontal="center" vertical="center" textRotation="90" wrapText="1"/>
      <protection locked="0"/>
    </xf>
    <xf numFmtId="0" fontId="1" fillId="2" borderId="3" xfId="0" applyFont="1" applyFill="1" applyBorder="1" applyAlignment="1" applyProtection="1">
      <alignment horizontal="left" vertical="center" textRotation="90" wrapText="1"/>
      <protection locked="0"/>
    </xf>
    <xf numFmtId="0" fontId="1" fillId="2" borderId="11" xfId="0" applyFont="1" applyFill="1" applyBorder="1" applyAlignment="1" applyProtection="1">
      <alignment horizontal="left" vertical="center" textRotation="90" wrapText="1"/>
      <protection locked="0"/>
    </xf>
    <xf numFmtId="0" fontId="1" fillId="0" borderId="0" xfId="0" applyFont="1" applyAlignment="1" applyProtection="1">
      <alignment horizontal="center" vertical="center" textRotation="90"/>
      <protection locked="0"/>
    </xf>
    <xf numFmtId="0" fontId="1" fillId="2" borderId="12" xfId="0" applyFont="1" applyFill="1" applyBorder="1" applyAlignment="1" applyProtection="1">
      <alignment horizontal="center" vertical="center" textRotation="90"/>
      <protection locked="0"/>
    </xf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1" fillId="0" borderId="23" xfId="0" applyFont="1" applyBorder="1" applyProtection="1">
      <protection locked="0"/>
    </xf>
    <xf numFmtId="0" fontId="1" fillId="3" borderId="24" xfId="0" applyFont="1" applyFill="1" applyBorder="1" applyProtection="1">
      <protection locked="0"/>
    </xf>
    <xf numFmtId="0" fontId="1" fillId="3" borderId="25" xfId="0" applyFont="1" applyFill="1" applyBorder="1" applyProtection="1">
      <protection locked="0"/>
    </xf>
    <xf numFmtId="0" fontId="3" fillId="0" borderId="26" xfId="0" applyFont="1" applyBorder="1" applyAlignment="1" applyProtection="1">
      <alignment vertical="center" wrapText="1"/>
      <protection locked="0"/>
    </xf>
    <xf numFmtId="0" fontId="1" fillId="0" borderId="7" xfId="0" applyFont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0" borderId="26" xfId="0" applyFont="1" applyBorder="1" applyAlignment="1" applyProtection="1">
      <alignment vertical="center" wrapText="1"/>
      <protection locked="0"/>
    </xf>
    <xf numFmtId="0" fontId="1" fillId="0" borderId="27" xfId="0" applyFont="1" applyBorder="1" applyProtection="1">
      <protection locked="0"/>
    </xf>
    <xf numFmtId="164" fontId="5" fillId="3" borderId="20" xfId="0" applyNumberFormat="1" applyFont="1" applyFill="1" applyBorder="1" applyProtection="1">
      <protection locked="0"/>
    </xf>
    <xf numFmtId="164" fontId="5" fillId="3" borderId="21" xfId="0" applyNumberFormat="1" applyFont="1" applyFill="1" applyBorder="1" applyProtection="1">
      <protection locked="0"/>
    </xf>
    <xf numFmtId="164" fontId="5" fillId="3" borderId="26" xfId="0" applyNumberFormat="1" applyFont="1" applyFill="1" applyBorder="1" applyProtection="1">
      <protection locked="0"/>
    </xf>
    <xf numFmtId="164" fontId="5" fillId="3" borderId="28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1" fillId="3" borderId="2" xfId="0" applyNumberFormat="1" applyFont="1" applyFill="1" applyBorder="1" applyProtection="1">
      <protection locked="0"/>
    </xf>
    <xf numFmtId="1" fontId="1" fillId="3" borderId="5" xfId="0" applyNumberFormat="1" applyFont="1" applyFill="1" applyBorder="1" applyProtection="1">
      <protection locked="0"/>
    </xf>
    <xf numFmtId="0" fontId="3" fillId="0" borderId="30" xfId="0" applyFont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2" borderId="11" xfId="0" applyFont="1" applyFill="1" applyBorder="1" applyAlignment="1" applyProtection="1">
      <alignment horizontal="left" vertical="center" textRotation="90" wrapText="1"/>
      <protection locked="0"/>
    </xf>
    <xf numFmtId="0" fontId="6" fillId="2" borderId="15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20" xfId="0" applyFont="1" applyFill="1" applyBorder="1" applyProtection="1">
      <protection locked="0"/>
    </xf>
    <xf numFmtId="0" fontId="6" fillId="3" borderId="24" xfId="0" applyFont="1" applyFill="1" applyBorder="1" applyProtection="1">
      <protection locked="0"/>
    </xf>
    <xf numFmtId="164" fontId="7" fillId="3" borderId="2" xfId="0" applyNumberFormat="1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164" fontId="7" fillId="3" borderId="20" xfId="0" applyNumberFormat="1" applyFont="1" applyFill="1" applyBorder="1" applyProtection="1">
      <protection locked="0"/>
    </xf>
    <xf numFmtId="164" fontId="7" fillId="3" borderId="26" xfId="0" applyNumberFormat="1" applyFont="1" applyFill="1" applyBorder="1" applyProtection="1">
      <protection locked="0"/>
    </xf>
    <xf numFmtId="0" fontId="7" fillId="4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protection locked="0"/>
    </xf>
    <xf numFmtId="1" fontId="6" fillId="3" borderId="2" xfId="0" applyNumberFormat="1" applyFont="1" applyFill="1" applyBorder="1" applyProtection="1">
      <protection locked="0"/>
    </xf>
    <xf numFmtId="0" fontId="8" fillId="0" borderId="3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15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20" xfId="0" applyFont="1" applyBorder="1" applyProtection="1">
      <protection locked="0"/>
    </xf>
    <xf numFmtId="0" fontId="1" fillId="2" borderId="3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 textRotation="90" wrapText="1"/>
      <protection locked="0"/>
    </xf>
    <xf numFmtId="0" fontId="1" fillId="0" borderId="17" xfId="0" applyFont="1" applyBorder="1" applyAlignment="1" applyProtection="1">
      <alignment horizontal="center" vertical="center" textRotation="90" wrapText="1"/>
      <protection locked="0"/>
    </xf>
    <xf numFmtId="0" fontId="1" fillId="0" borderId="19" xfId="0" applyFont="1" applyBorder="1" applyAlignment="1" applyProtection="1">
      <alignment horizontal="center" vertical="center" textRotation="90" wrapText="1"/>
      <protection locked="0"/>
    </xf>
    <xf numFmtId="0" fontId="1" fillId="0" borderId="22" xfId="0" applyFont="1" applyBorder="1" applyAlignment="1" applyProtection="1">
      <alignment horizontal="center" vertical="center" textRotation="90" wrapText="1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AA30" sqref="AA30"/>
    </sheetView>
  </sheetViews>
  <sheetFormatPr defaultRowHeight="10.5" x14ac:dyDescent="0.15"/>
  <cols>
    <col min="1" max="1" width="3.140625" style="1" customWidth="1"/>
    <col min="2" max="2" width="15.42578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0" width="3.85546875" style="1" customWidth="1"/>
    <col min="11" max="11" width="3.85546875" style="59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98" t="s">
        <v>0</v>
      </c>
      <c r="C1" s="98"/>
      <c r="D1" s="98"/>
      <c r="E1" s="98"/>
      <c r="F1" s="98"/>
      <c r="G1" s="98"/>
      <c r="H1" s="98"/>
      <c r="I1" s="98"/>
      <c r="J1" s="98"/>
      <c r="L1" s="2"/>
      <c r="M1" s="99" t="s">
        <v>1</v>
      </c>
      <c r="N1" s="99"/>
      <c r="O1" s="99"/>
      <c r="P1" s="99"/>
      <c r="Q1" s="99"/>
      <c r="R1" s="99" t="s">
        <v>2</v>
      </c>
      <c r="S1" s="99"/>
      <c r="T1" s="99"/>
      <c r="U1" s="99"/>
      <c r="V1" s="99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2" t="s">
        <v>139</v>
      </c>
      <c r="Q2" s="82"/>
      <c r="R2" s="82"/>
      <c r="S2" s="82"/>
      <c r="T2" s="5"/>
      <c r="U2" s="5"/>
      <c r="V2" s="5"/>
    </row>
    <row r="3" spans="1:25" x14ac:dyDescent="0.15">
      <c r="A3" s="83"/>
      <c r="B3" s="84"/>
      <c r="C3" s="87" t="s">
        <v>4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  <c r="W3" s="6"/>
      <c r="X3" s="6"/>
      <c r="Y3" s="7"/>
    </row>
    <row r="4" spans="1:25" ht="58.5" thickBot="1" x14ac:dyDescent="0.2">
      <c r="A4" s="85"/>
      <c r="B4" s="86"/>
      <c r="C4" s="8" t="s">
        <v>5</v>
      </c>
      <c r="D4" s="9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  <c r="J4" s="10" t="s">
        <v>82</v>
      </c>
      <c r="K4" s="60" t="s">
        <v>83</v>
      </c>
      <c r="L4" s="10" t="s">
        <v>79</v>
      </c>
      <c r="M4" s="10" t="s">
        <v>15</v>
      </c>
      <c r="N4" s="11" t="s">
        <v>16</v>
      </c>
      <c r="O4" s="10" t="s">
        <v>17</v>
      </c>
      <c r="P4" s="10" t="s">
        <v>18</v>
      </c>
      <c r="Q4" s="10" t="s">
        <v>19</v>
      </c>
      <c r="R4" s="10" t="s">
        <v>20</v>
      </c>
      <c r="S4" s="10" t="s">
        <v>21</v>
      </c>
      <c r="T4" s="10" t="s">
        <v>22</v>
      </c>
      <c r="U4" s="11" t="s">
        <v>23</v>
      </c>
      <c r="V4" s="12" t="s">
        <v>24</v>
      </c>
      <c r="W4" s="9" t="s">
        <v>25</v>
      </c>
      <c r="X4" s="9" t="s">
        <v>13</v>
      </c>
      <c r="Y4" s="7"/>
    </row>
    <row r="5" spans="1:25" x14ac:dyDescent="0.15">
      <c r="A5" s="90" t="s">
        <v>26</v>
      </c>
      <c r="B5" s="13" t="s">
        <v>27</v>
      </c>
      <c r="C5" s="14"/>
      <c r="D5" s="14"/>
      <c r="E5" s="14"/>
      <c r="F5" s="14"/>
      <c r="G5" s="14"/>
      <c r="H5" s="14"/>
      <c r="I5" s="14"/>
      <c r="J5" s="14"/>
      <c r="K5" s="61"/>
      <c r="L5" s="14"/>
      <c r="M5" s="14"/>
      <c r="N5" s="14"/>
      <c r="O5" s="14"/>
      <c r="P5" s="14"/>
      <c r="Q5" s="14"/>
      <c r="R5" s="14">
        <v>70</v>
      </c>
      <c r="S5" s="14">
        <v>70</v>
      </c>
      <c r="T5" s="14"/>
      <c r="U5" s="14"/>
      <c r="V5" s="15"/>
      <c r="W5" s="15"/>
      <c r="X5" s="15"/>
      <c r="Y5" s="7"/>
    </row>
    <row r="6" spans="1:25" x14ac:dyDescent="0.15">
      <c r="A6" s="91"/>
      <c r="B6" s="16" t="s">
        <v>28</v>
      </c>
      <c r="C6" s="17"/>
      <c r="D6" s="17">
        <v>5</v>
      </c>
      <c r="E6" s="17"/>
      <c r="F6" s="17"/>
      <c r="G6" s="17">
        <f>1/10</f>
        <v>0.1</v>
      </c>
      <c r="H6" s="17">
        <v>18</v>
      </c>
      <c r="I6" s="17"/>
      <c r="J6" s="17"/>
      <c r="K6" s="62"/>
      <c r="L6" s="17"/>
      <c r="M6" s="17"/>
      <c r="N6" s="17"/>
      <c r="O6" s="17"/>
      <c r="P6" s="17">
        <v>28</v>
      </c>
      <c r="Q6" s="17"/>
      <c r="R6" s="17"/>
      <c r="S6" s="17"/>
      <c r="T6" s="17"/>
      <c r="U6" s="17">
        <v>25</v>
      </c>
      <c r="V6" s="18"/>
      <c r="W6" s="18"/>
      <c r="X6" s="18"/>
      <c r="Y6" s="7"/>
    </row>
    <row r="7" spans="1:25" x14ac:dyDescent="0.15">
      <c r="A7" s="91"/>
      <c r="B7" s="16" t="s">
        <v>29</v>
      </c>
      <c r="C7" s="17"/>
      <c r="D7" s="17"/>
      <c r="E7" s="17"/>
      <c r="F7" s="17">
        <v>7</v>
      </c>
      <c r="G7" s="17"/>
      <c r="H7" s="17">
        <v>20</v>
      </c>
      <c r="I7" s="17"/>
      <c r="J7" s="17"/>
      <c r="K7" s="62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92"/>
      <c r="B8" s="19" t="s">
        <v>30</v>
      </c>
      <c r="C8" s="20">
        <v>40</v>
      </c>
      <c r="D8" s="20"/>
      <c r="E8" s="20"/>
      <c r="F8" s="20"/>
      <c r="G8" s="20"/>
      <c r="H8" s="20"/>
      <c r="I8" s="20"/>
      <c r="J8" s="20"/>
      <c r="K8" s="63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x14ac:dyDescent="0.15">
      <c r="A9" s="90" t="s">
        <v>31</v>
      </c>
      <c r="B9" s="13" t="s">
        <v>11</v>
      </c>
      <c r="C9" s="14"/>
      <c r="D9" s="14"/>
      <c r="E9" s="14"/>
      <c r="F9" s="14"/>
      <c r="G9" s="14"/>
      <c r="H9" s="14"/>
      <c r="I9" s="14">
        <v>40</v>
      </c>
      <c r="J9" s="14"/>
      <c r="K9" s="61"/>
      <c r="L9" s="14"/>
      <c r="M9" s="14"/>
      <c r="N9" s="14"/>
      <c r="O9" s="14"/>
      <c r="P9" s="14"/>
      <c r="Q9" s="14"/>
      <c r="R9" s="14"/>
      <c r="S9" s="14"/>
      <c r="T9" s="14"/>
      <c r="U9" s="14"/>
      <c r="V9" s="15"/>
      <c r="W9" s="15"/>
      <c r="X9" s="15"/>
      <c r="Y9" s="7"/>
    </row>
    <row r="10" spans="1:25" x14ac:dyDescent="0.15">
      <c r="A10" s="91"/>
      <c r="B10" s="22" t="s">
        <v>83</v>
      </c>
      <c r="C10" s="17"/>
      <c r="D10" s="17"/>
      <c r="E10" s="17"/>
      <c r="F10" s="17"/>
      <c r="G10" s="17"/>
      <c r="H10" s="17"/>
      <c r="I10" s="17"/>
      <c r="J10" s="17"/>
      <c r="K10" s="62">
        <v>40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8"/>
      <c r="X10" s="18"/>
      <c r="Y10" s="7"/>
    </row>
    <row r="11" spans="1:25" x14ac:dyDescent="0.15">
      <c r="A11" s="91"/>
      <c r="B11" s="22" t="s">
        <v>80</v>
      </c>
      <c r="C11" s="17"/>
      <c r="D11" s="17"/>
      <c r="E11" s="17">
        <v>8</v>
      </c>
      <c r="F11" s="17"/>
      <c r="G11" s="17">
        <f>1/20</f>
        <v>0.05</v>
      </c>
      <c r="H11" s="17"/>
      <c r="I11" s="17">
        <v>7</v>
      </c>
      <c r="J11" s="17">
        <v>2</v>
      </c>
      <c r="K11" s="62"/>
      <c r="L11" s="17">
        <v>15</v>
      </c>
      <c r="M11" s="17">
        <v>25</v>
      </c>
      <c r="N11" s="17">
        <v>45</v>
      </c>
      <c r="O11" s="17">
        <v>5</v>
      </c>
      <c r="P11" s="17"/>
      <c r="Q11" s="17"/>
      <c r="R11" s="17"/>
      <c r="S11" s="17"/>
      <c r="T11" s="17">
        <v>5</v>
      </c>
      <c r="U11" s="17"/>
      <c r="V11" s="18"/>
      <c r="W11" s="18"/>
      <c r="X11" s="18"/>
      <c r="Y11" s="7" t="s">
        <v>81</v>
      </c>
    </row>
    <row r="12" spans="1:25" ht="11.25" thickBot="1" x14ac:dyDescent="0.2">
      <c r="A12" s="92"/>
      <c r="B12" s="19" t="s">
        <v>32</v>
      </c>
      <c r="C12" s="20">
        <v>40</v>
      </c>
      <c r="D12" s="20"/>
      <c r="E12" s="20"/>
      <c r="F12" s="20"/>
      <c r="G12" s="20"/>
      <c r="H12" s="20"/>
      <c r="I12" s="20"/>
      <c r="J12" s="20"/>
      <c r="K12" s="63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ht="11.25" thickBot="1" x14ac:dyDescent="0.2">
      <c r="A13" s="90" t="s">
        <v>33</v>
      </c>
      <c r="B13" s="13" t="s">
        <v>25</v>
      </c>
      <c r="C13" s="14"/>
      <c r="D13" s="14"/>
      <c r="E13" s="14"/>
      <c r="F13" s="14"/>
      <c r="G13" s="14"/>
      <c r="H13" s="14"/>
      <c r="I13" s="14"/>
      <c r="J13" s="14"/>
      <c r="K13" s="61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5">
        <f>1/8</f>
        <v>0.125</v>
      </c>
      <c r="X13" s="15"/>
      <c r="Y13" s="7"/>
    </row>
    <row r="14" spans="1:25" x14ac:dyDescent="0.15">
      <c r="A14" s="91"/>
      <c r="B14" s="16" t="s">
        <v>34</v>
      </c>
      <c r="C14" s="17"/>
      <c r="D14" s="17">
        <v>15</v>
      </c>
      <c r="E14" s="17"/>
      <c r="F14" s="17"/>
      <c r="G14" s="17"/>
      <c r="H14" s="17"/>
      <c r="I14" s="17"/>
      <c r="J14" s="17"/>
      <c r="K14" s="61"/>
      <c r="L14" s="17"/>
      <c r="M14" s="17"/>
      <c r="N14" s="17"/>
      <c r="O14" s="17"/>
      <c r="P14" s="17"/>
      <c r="Q14" s="17">
        <v>50</v>
      </c>
      <c r="R14" s="17"/>
      <c r="S14" s="17"/>
      <c r="T14" s="17"/>
      <c r="U14" s="17"/>
      <c r="V14" s="18"/>
      <c r="W14" s="18"/>
      <c r="X14" s="18">
        <v>15</v>
      </c>
      <c r="Y14" s="7"/>
    </row>
    <row r="15" spans="1:25" x14ac:dyDescent="0.15">
      <c r="A15" s="91"/>
      <c r="B15" s="16" t="s">
        <v>35</v>
      </c>
      <c r="C15" s="17">
        <v>40</v>
      </c>
      <c r="D15" s="17"/>
      <c r="E15" s="17"/>
      <c r="F15" s="17"/>
      <c r="G15" s="17"/>
      <c r="H15" s="17"/>
      <c r="I15" s="17"/>
      <c r="J15" s="17"/>
      <c r="K15" s="62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93"/>
      <c r="B16" s="19" t="s">
        <v>24</v>
      </c>
      <c r="C16" s="20"/>
      <c r="D16" s="20"/>
      <c r="E16" s="20"/>
      <c r="F16" s="20"/>
      <c r="G16" s="20"/>
      <c r="H16" s="20"/>
      <c r="I16" s="20"/>
      <c r="J16" s="20"/>
      <c r="K16" s="63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>
        <v>17</v>
      </c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36</v>
      </c>
      <c r="C17" s="25">
        <f>SUM(C5:C12)</f>
        <v>80</v>
      </c>
      <c r="D17" s="25">
        <f t="shared" ref="D17:X17" si="0">SUM(D5:D12)</f>
        <v>5</v>
      </c>
      <c r="E17" s="25">
        <f t="shared" si="0"/>
        <v>8</v>
      </c>
      <c r="F17" s="25">
        <f t="shared" si="0"/>
        <v>7</v>
      </c>
      <c r="G17" s="25">
        <f t="shared" si="0"/>
        <v>0.15000000000000002</v>
      </c>
      <c r="H17" s="25">
        <f t="shared" si="0"/>
        <v>38</v>
      </c>
      <c r="I17" s="25">
        <f t="shared" si="0"/>
        <v>47</v>
      </c>
      <c r="J17" s="25">
        <f t="shared" si="0"/>
        <v>2</v>
      </c>
      <c r="K17" s="64">
        <f t="shared" si="0"/>
        <v>40</v>
      </c>
      <c r="L17" s="25">
        <f t="shared" si="0"/>
        <v>15</v>
      </c>
      <c r="M17" s="25">
        <f t="shared" si="0"/>
        <v>25</v>
      </c>
      <c r="N17" s="25">
        <f t="shared" si="0"/>
        <v>45</v>
      </c>
      <c r="O17" s="25">
        <f t="shared" si="0"/>
        <v>5</v>
      </c>
      <c r="P17" s="25">
        <f t="shared" si="0"/>
        <v>28</v>
      </c>
      <c r="Q17" s="25">
        <f t="shared" si="0"/>
        <v>0</v>
      </c>
      <c r="R17" s="25">
        <f t="shared" si="0"/>
        <v>70</v>
      </c>
      <c r="S17" s="25">
        <f t="shared" si="0"/>
        <v>70</v>
      </c>
      <c r="T17" s="25">
        <f t="shared" si="0"/>
        <v>5</v>
      </c>
      <c r="U17" s="25">
        <f t="shared" si="0"/>
        <v>25</v>
      </c>
      <c r="V17" s="25">
        <f t="shared" si="0"/>
        <v>0</v>
      </c>
      <c r="W17" s="26">
        <f t="shared" si="0"/>
        <v>0</v>
      </c>
      <c r="X17" s="26">
        <f t="shared" si="0"/>
        <v>0</v>
      </c>
      <c r="Y17" s="7"/>
    </row>
    <row r="18" spans="1:25" x14ac:dyDescent="0.15">
      <c r="A18" s="27"/>
      <c r="B18" s="28" t="s">
        <v>37</v>
      </c>
      <c r="C18" s="29">
        <f>SUM(A17*C17)/1000</f>
        <v>0.08</v>
      </c>
      <c r="D18" s="29">
        <f>+(A17*D17)/1000</f>
        <v>5.0000000000000001E-3</v>
      </c>
      <c r="E18" s="29">
        <f>+(A17*E17)/1000</f>
        <v>8.0000000000000002E-3</v>
      </c>
      <c r="F18" s="29">
        <f>+(A17*F17)/1000</f>
        <v>7.0000000000000001E-3</v>
      </c>
      <c r="G18" s="29">
        <f>+(A17*G17)</f>
        <v>0.15000000000000002</v>
      </c>
      <c r="H18" s="29">
        <f>+(A17*H17)/1000</f>
        <v>3.7999999999999999E-2</v>
      </c>
      <c r="I18" s="29">
        <f>+(A17*I17)/1000</f>
        <v>4.7E-2</v>
      </c>
      <c r="J18" s="29">
        <f>+(A17*J17)/1000</f>
        <v>2E-3</v>
      </c>
      <c r="K18" s="65">
        <f>+(A17*K17)/1000</f>
        <v>0.04</v>
      </c>
      <c r="L18" s="29">
        <f>+(A17*L17)/1000</f>
        <v>1.4999999999999999E-2</v>
      </c>
      <c r="M18" s="29">
        <f>+(A17*M17)/1000</f>
        <v>2.5000000000000001E-2</v>
      </c>
      <c r="N18" s="29">
        <f>+(A17*N17)/1000</f>
        <v>4.4999999999999998E-2</v>
      </c>
      <c r="O18" s="29">
        <f>+(A17*O17)/1000</f>
        <v>5.0000000000000001E-3</v>
      </c>
      <c r="P18" s="29">
        <f>+(A17*P17)/1000</f>
        <v>2.8000000000000001E-2</v>
      </c>
      <c r="Q18" s="29">
        <f>+(A17*Q17)/1000</f>
        <v>0</v>
      </c>
      <c r="R18" s="29">
        <f>+(A17*R17)/1000</f>
        <v>7.0000000000000007E-2</v>
      </c>
      <c r="S18" s="29">
        <f>+(A17*S17)/1000</f>
        <v>7.0000000000000007E-2</v>
      </c>
      <c r="T18" s="29">
        <f>+(A17*T17)/1000</f>
        <v>5.0000000000000001E-3</v>
      </c>
      <c r="U18" s="29">
        <f>+(A17*U17)/1000</f>
        <v>2.5000000000000001E-2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25" x14ac:dyDescent="0.15">
      <c r="A19" s="23">
        <f>SUM(D2)</f>
        <v>1</v>
      </c>
      <c r="B19" s="28" t="s">
        <v>38</v>
      </c>
      <c r="C19" s="30">
        <f>SUM(C13:C16)</f>
        <v>40</v>
      </c>
      <c r="D19" s="30">
        <f t="shared" ref="D19:X19" si="1">SUM(D13:D16)</f>
        <v>15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66">
        <f t="shared" si="1"/>
        <v>0</v>
      </c>
      <c r="L19" s="30">
        <f t="shared" si="1"/>
        <v>0</v>
      </c>
      <c r="M19" s="30">
        <f t="shared" si="1"/>
        <v>0</v>
      </c>
      <c r="N19" s="30">
        <f>SUM(N13:N16)</f>
        <v>0</v>
      </c>
      <c r="O19" s="30">
        <f t="shared" si="1"/>
        <v>0</v>
      </c>
      <c r="P19" s="30">
        <f t="shared" si="1"/>
        <v>0</v>
      </c>
      <c r="Q19" s="30">
        <f t="shared" si="1"/>
        <v>50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17</v>
      </c>
      <c r="W19" s="31">
        <f t="shared" si="1"/>
        <v>0.125</v>
      </c>
      <c r="X19" s="31">
        <f t="shared" si="1"/>
        <v>15</v>
      </c>
      <c r="Y19" s="7"/>
    </row>
    <row r="20" spans="1:25" ht="11.25" thickBot="1" x14ac:dyDescent="0.2">
      <c r="A20" s="32"/>
      <c r="B20" s="33" t="s">
        <v>39</v>
      </c>
      <c r="C20" s="34">
        <f>SUM(A19*C19)/1000</f>
        <v>0.04</v>
      </c>
      <c r="D20" s="34">
        <f>+(A19*D19)/1000</f>
        <v>1.4999999999999999E-2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67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0</v>
      </c>
      <c r="O20" s="34">
        <f>+(A19*O19)/1000</f>
        <v>0</v>
      </c>
      <c r="P20" s="34">
        <f>+(A19*P19)/1000</f>
        <v>0</v>
      </c>
      <c r="Q20" s="34">
        <f>+(A19*Q19)/1000</f>
        <v>0.05</v>
      </c>
      <c r="R20" s="34">
        <f>+(A19*R19)/1000</f>
        <v>0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1.7000000000000001E-2</v>
      </c>
      <c r="W20" s="35">
        <f>+(A19*W19)</f>
        <v>0.125</v>
      </c>
      <c r="X20" s="35">
        <f>+(A19*X19)/1000</f>
        <v>1.4999999999999999E-2</v>
      </c>
      <c r="Y20" s="7"/>
    </row>
    <row r="21" spans="1:25" x14ac:dyDescent="0.15">
      <c r="A21" s="94" t="s">
        <v>40</v>
      </c>
      <c r="B21" s="95"/>
      <c r="C21" s="36">
        <f>+C20+C18</f>
        <v>0.12</v>
      </c>
      <c r="D21" s="36">
        <f t="shared" ref="D21:X21" si="2">+D20+D18</f>
        <v>0.02</v>
      </c>
      <c r="E21" s="36">
        <f t="shared" si="2"/>
        <v>8.0000000000000002E-3</v>
      </c>
      <c r="F21" s="36">
        <f t="shared" si="2"/>
        <v>7.0000000000000001E-3</v>
      </c>
      <c r="G21" s="36">
        <f t="shared" si="2"/>
        <v>0.15000000000000002</v>
      </c>
      <c r="H21" s="36">
        <f t="shared" si="2"/>
        <v>3.7999999999999999E-2</v>
      </c>
      <c r="I21" s="36">
        <f t="shared" si="2"/>
        <v>4.7E-2</v>
      </c>
      <c r="J21" s="36">
        <f t="shared" si="2"/>
        <v>2E-3</v>
      </c>
      <c r="K21" s="68">
        <f t="shared" si="2"/>
        <v>0.04</v>
      </c>
      <c r="L21" s="36">
        <f t="shared" si="2"/>
        <v>1.4999999999999999E-2</v>
      </c>
      <c r="M21" s="36">
        <f t="shared" si="2"/>
        <v>2.5000000000000001E-2</v>
      </c>
      <c r="N21" s="36">
        <f t="shared" si="2"/>
        <v>4.4999999999999998E-2</v>
      </c>
      <c r="O21" s="36">
        <f t="shared" si="2"/>
        <v>5.0000000000000001E-3</v>
      </c>
      <c r="P21" s="36">
        <f t="shared" si="2"/>
        <v>2.8000000000000001E-2</v>
      </c>
      <c r="Q21" s="36">
        <f t="shared" si="2"/>
        <v>0.05</v>
      </c>
      <c r="R21" s="36">
        <f t="shared" si="2"/>
        <v>7.0000000000000007E-2</v>
      </c>
      <c r="S21" s="36">
        <f t="shared" si="2"/>
        <v>7.0000000000000007E-2</v>
      </c>
      <c r="T21" s="36">
        <f t="shared" si="2"/>
        <v>5.0000000000000001E-3</v>
      </c>
      <c r="U21" s="36">
        <f t="shared" si="2"/>
        <v>2.5000000000000001E-2</v>
      </c>
      <c r="V21" s="36">
        <f t="shared" si="2"/>
        <v>1.7000000000000001E-2</v>
      </c>
      <c r="W21" s="37">
        <f t="shared" si="2"/>
        <v>0.125</v>
      </c>
      <c r="X21" s="37">
        <f t="shared" si="2"/>
        <v>1.4999999999999999E-2</v>
      </c>
      <c r="Y21" s="7"/>
    </row>
    <row r="22" spans="1:25" x14ac:dyDescent="0.15">
      <c r="A22" s="87" t="s">
        <v>41</v>
      </c>
      <c r="B22" s="89"/>
      <c r="C22" s="38">
        <v>264</v>
      </c>
      <c r="D22" s="38">
        <v>578</v>
      </c>
      <c r="E22" s="38">
        <v>2352</v>
      </c>
      <c r="F22" s="38">
        <v>1748</v>
      </c>
      <c r="G22" s="38">
        <v>53</v>
      </c>
      <c r="H22" s="38">
        <v>390</v>
      </c>
      <c r="I22" s="38">
        <v>137</v>
      </c>
      <c r="J22" s="38">
        <v>678</v>
      </c>
      <c r="K22" s="69">
        <v>200</v>
      </c>
      <c r="L22" s="38">
        <v>414</v>
      </c>
      <c r="M22" s="38">
        <v>132</v>
      </c>
      <c r="N22" s="38">
        <v>2373</v>
      </c>
      <c r="O22" s="38">
        <v>198</v>
      </c>
      <c r="P22" s="38">
        <v>209</v>
      </c>
      <c r="Q22" s="38">
        <v>604</v>
      </c>
      <c r="R22" s="38">
        <v>325</v>
      </c>
      <c r="S22" s="38">
        <v>762</v>
      </c>
      <c r="T22" s="38">
        <v>153</v>
      </c>
      <c r="U22" s="38">
        <v>348</v>
      </c>
      <c r="V22" s="38">
        <v>2000</v>
      </c>
      <c r="W22" s="39">
        <v>138</v>
      </c>
      <c r="X22" s="39">
        <v>787</v>
      </c>
      <c r="Y22" s="7"/>
    </row>
    <row r="23" spans="1:25" x14ac:dyDescent="0.15">
      <c r="A23" s="40">
        <f>SUM(A17)</f>
        <v>1</v>
      </c>
      <c r="B23" s="41" t="s">
        <v>42</v>
      </c>
      <c r="C23" s="42">
        <f>SUM(C18*C22)</f>
        <v>21.12</v>
      </c>
      <c r="D23" s="42">
        <f>SUM(D18*D22)</f>
        <v>2.89</v>
      </c>
      <c r="E23" s="42">
        <f t="shared" ref="E23:X23" si="3">SUM(E18*E22)</f>
        <v>18.815999999999999</v>
      </c>
      <c r="F23" s="42">
        <f t="shared" si="3"/>
        <v>12.236000000000001</v>
      </c>
      <c r="G23" s="42">
        <f t="shared" si="3"/>
        <v>7.9500000000000011</v>
      </c>
      <c r="H23" s="42">
        <f t="shared" si="3"/>
        <v>14.82</v>
      </c>
      <c r="I23" s="42">
        <f t="shared" si="3"/>
        <v>6.4390000000000001</v>
      </c>
      <c r="J23" s="42">
        <f t="shared" si="3"/>
        <v>1.3560000000000001</v>
      </c>
      <c r="K23" s="70">
        <f t="shared" si="3"/>
        <v>8</v>
      </c>
      <c r="L23" s="42">
        <f t="shared" si="3"/>
        <v>6.21</v>
      </c>
      <c r="M23" s="42">
        <f t="shared" si="3"/>
        <v>3.3000000000000003</v>
      </c>
      <c r="N23" s="42">
        <f t="shared" si="3"/>
        <v>106.785</v>
      </c>
      <c r="O23" s="42">
        <f t="shared" si="3"/>
        <v>0.99</v>
      </c>
      <c r="P23" s="42">
        <f t="shared" si="3"/>
        <v>5.8520000000000003</v>
      </c>
      <c r="Q23" s="42">
        <f t="shared" si="3"/>
        <v>0</v>
      </c>
      <c r="R23" s="42">
        <f t="shared" si="3"/>
        <v>22.750000000000004</v>
      </c>
      <c r="S23" s="42">
        <f t="shared" si="3"/>
        <v>53.34</v>
      </c>
      <c r="T23" s="42">
        <f t="shared" si="3"/>
        <v>0.76500000000000001</v>
      </c>
      <c r="U23" s="42">
        <f t="shared" si="3"/>
        <v>8.7000000000000011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302.31899999999996</v>
      </c>
    </row>
    <row r="24" spans="1:25" x14ac:dyDescent="0.15">
      <c r="A24" s="40">
        <f>SUM(A19)</f>
        <v>1</v>
      </c>
      <c r="B24" s="41" t="s">
        <v>42</v>
      </c>
      <c r="C24" s="42">
        <f>SUM(C20*C22)</f>
        <v>10.56</v>
      </c>
      <c r="D24" s="42">
        <f>SUM(D20*D22)</f>
        <v>8.67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70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30.200000000000003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34</v>
      </c>
      <c r="W24" s="42">
        <f t="shared" si="4"/>
        <v>17.25</v>
      </c>
      <c r="X24" s="42">
        <f t="shared" si="4"/>
        <v>11.805</v>
      </c>
      <c r="Y24" s="43">
        <f>SUM(C24:X24)</f>
        <v>112.48500000000001</v>
      </c>
    </row>
    <row r="25" spans="1:25" x14ac:dyDescent="0.15">
      <c r="A25" s="96" t="s">
        <v>43</v>
      </c>
      <c r="B25" s="97"/>
      <c r="C25" s="44">
        <f>SUM(C23:C24)</f>
        <v>31.68</v>
      </c>
      <c r="D25" s="44">
        <f t="shared" ref="D25:X25" si="5">+D21*D22</f>
        <v>11.56</v>
      </c>
      <c r="E25" s="44">
        <f t="shared" si="5"/>
        <v>18.815999999999999</v>
      </c>
      <c r="F25" s="44">
        <f t="shared" si="5"/>
        <v>12.236000000000001</v>
      </c>
      <c r="G25" s="44">
        <f t="shared" si="5"/>
        <v>7.9500000000000011</v>
      </c>
      <c r="H25" s="44">
        <f t="shared" si="5"/>
        <v>14.82</v>
      </c>
      <c r="I25" s="44">
        <f t="shared" si="5"/>
        <v>6.4390000000000001</v>
      </c>
      <c r="J25" s="44">
        <f t="shared" si="5"/>
        <v>1.3560000000000001</v>
      </c>
      <c r="K25" s="71">
        <f t="shared" si="5"/>
        <v>8</v>
      </c>
      <c r="L25" s="44">
        <f t="shared" si="5"/>
        <v>6.21</v>
      </c>
      <c r="M25" s="44">
        <f t="shared" si="5"/>
        <v>3.3000000000000003</v>
      </c>
      <c r="N25" s="44">
        <f t="shared" si="5"/>
        <v>106.785</v>
      </c>
      <c r="O25" s="44">
        <f t="shared" si="5"/>
        <v>0.99</v>
      </c>
      <c r="P25" s="44">
        <f t="shared" si="5"/>
        <v>5.8520000000000003</v>
      </c>
      <c r="Q25" s="44">
        <f t="shared" si="5"/>
        <v>30.200000000000003</v>
      </c>
      <c r="R25" s="44">
        <f t="shared" si="5"/>
        <v>22.750000000000004</v>
      </c>
      <c r="S25" s="44">
        <f t="shared" si="5"/>
        <v>53.34</v>
      </c>
      <c r="T25" s="44">
        <f t="shared" si="5"/>
        <v>0.76500000000000001</v>
      </c>
      <c r="U25" s="44">
        <f t="shared" si="5"/>
        <v>8.7000000000000011</v>
      </c>
      <c r="V25" s="44">
        <f t="shared" si="5"/>
        <v>34</v>
      </c>
      <c r="W25" s="45">
        <f t="shared" si="5"/>
        <v>17.25</v>
      </c>
      <c r="X25" s="45">
        <f t="shared" si="5"/>
        <v>11.805</v>
      </c>
      <c r="Y25" s="43">
        <f>SUM(C25:X25)</f>
        <v>414.80399999999997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72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73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1" t="s">
        <v>44</v>
      </c>
      <c r="B28" s="81"/>
      <c r="C28" s="50"/>
      <c r="H28" s="81" t="s">
        <v>45</v>
      </c>
      <c r="I28" s="81"/>
      <c r="J28" s="81"/>
      <c r="K28" s="81"/>
      <c r="P28" s="81" t="s">
        <v>46</v>
      </c>
      <c r="Q28" s="81"/>
      <c r="R28" s="81"/>
      <c r="S28" s="81"/>
    </row>
    <row r="31" spans="1:25" x14ac:dyDescent="0.15">
      <c r="B31" s="98" t="s">
        <v>0</v>
      </c>
      <c r="C31" s="98"/>
      <c r="D31" s="98"/>
      <c r="E31" s="98"/>
      <c r="F31" s="98"/>
      <c r="G31" s="98"/>
      <c r="H31" s="98"/>
      <c r="I31" s="98"/>
      <c r="J31" s="98"/>
      <c r="L31" s="2"/>
      <c r="M31" s="99" t="s">
        <v>1</v>
      </c>
      <c r="N31" s="99"/>
      <c r="O31" s="99"/>
      <c r="P31" s="99"/>
      <c r="Q31" s="99"/>
      <c r="R31" s="99" t="s">
        <v>47</v>
      </c>
      <c r="S31" s="99"/>
      <c r="T31" s="99"/>
      <c r="U31" s="99"/>
      <c r="V31" s="99"/>
    </row>
    <row r="32" spans="1:25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82"/>
      <c r="Q32" s="82"/>
      <c r="R32" s="82"/>
      <c r="S32" s="82"/>
      <c r="T32" s="5"/>
      <c r="U32" s="5"/>
      <c r="V32" s="5"/>
    </row>
    <row r="33" spans="1:25" x14ac:dyDescent="0.15">
      <c r="A33" s="83"/>
      <c r="B33" s="84"/>
      <c r="C33" s="87" t="s">
        <v>4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9"/>
      <c r="W33" s="6"/>
      <c r="X33" s="6"/>
      <c r="Y33" s="7"/>
    </row>
    <row r="34" spans="1:25" ht="61.5" thickBot="1" x14ac:dyDescent="0.2">
      <c r="A34" s="85"/>
      <c r="B34" s="86"/>
      <c r="C34" s="8" t="s">
        <v>5</v>
      </c>
      <c r="D34" s="10" t="s">
        <v>6</v>
      </c>
      <c r="E34" s="10" t="s">
        <v>11</v>
      </c>
      <c r="F34" s="10" t="s">
        <v>8</v>
      </c>
      <c r="G34" s="10" t="s">
        <v>48</v>
      </c>
      <c r="H34" s="10" t="s">
        <v>25</v>
      </c>
      <c r="I34" s="10" t="s">
        <v>12</v>
      </c>
      <c r="J34" s="10" t="s">
        <v>49</v>
      </c>
      <c r="K34" s="60" t="s">
        <v>13</v>
      </c>
      <c r="L34" s="10" t="s">
        <v>50</v>
      </c>
      <c r="M34" s="10" t="s">
        <v>51</v>
      </c>
      <c r="N34" s="10" t="s">
        <v>22</v>
      </c>
      <c r="O34" s="10" t="s">
        <v>52</v>
      </c>
      <c r="P34" s="10"/>
      <c r="Q34" s="10"/>
      <c r="R34" s="10"/>
      <c r="S34" s="10"/>
      <c r="T34" s="10"/>
      <c r="U34" s="10"/>
      <c r="V34" s="9"/>
      <c r="W34" s="9"/>
      <c r="X34" s="9"/>
      <c r="Y34" s="7"/>
    </row>
    <row r="35" spans="1:25" x14ac:dyDescent="0.15">
      <c r="A35" s="90" t="s">
        <v>26</v>
      </c>
      <c r="B35" s="13" t="s">
        <v>53</v>
      </c>
      <c r="C35" s="14"/>
      <c r="D35" s="14"/>
      <c r="E35" s="14"/>
      <c r="F35" s="14"/>
      <c r="G35" s="14"/>
      <c r="H35" s="14"/>
      <c r="I35" s="14"/>
      <c r="J35" s="14"/>
      <c r="K35" s="61"/>
      <c r="L35" s="14"/>
      <c r="M35" s="14"/>
      <c r="N35" s="14"/>
      <c r="O35" s="14">
        <v>60</v>
      </c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91"/>
      <c r="B36" s="16" t="s">
        <v>48</v>
      </c>
      <c r="C36" s="17"/>
      <c r="D36" s="17"/>
      <c r="E36" s="17"/>
      <c r="F36" s="17"/>
      <c r="G36" s="17">
        <v>30</v>
      </c>
      <c r="H36" s="17"/>
      <c r="I36" s="17"/>
      <c r="J36" s="17"/>
      <c r="K36" s="62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/>
    </row>
    <row r="37" spans="1:25" x14ac:dyDescent="0.15">
      <c r="A37" s="91"/>
      <c r="B37" s="16" t="s">
        <v>8</v>
      </c>
      <c r="C37" s="17"/>
      <c r="D37" s="17"/>
      <c r="E37" s="17"/>
      <c r="F37" s="17">
        <v>12</v>
      </c>
      <c r="G37" s="17"/>
      <c r="H37" s="17"/>
      <c r="I37" s="17"/>
      <c r="J37" s="17"/>
      <c r="K37" s="62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2"/>
      <c r="B38" s="19" t="s">
        <v>30</v>
      </c>
      <c r="C38" s="20">
        <v>70</v>
      </c>
      <c r="D38" s="20"/>
      <c r="E38" s="20"/>
      <c r="F38" s="20"/>
      <c r="G38" s="20"/>
      <c r="H38" s="20"/>
      <c r="I38" s="20"/>
      <c r="J38" s="20"/>
      <c r="K38" s="63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x14ac:dyDescent="0.15">
      <c r="A39" s="90" t="s">
        <v>31</v>
      </c>
      <c r="B39" s="13" t="s">
        <v>54</v>
      </c>
      <c r="C39" s="14"/>
      <c r="D39" s="14">
        <v>5</v>
      </c>
      <c r="E39" s="14">
        <v>60</v>
      </c>
      <c r="F39" s="14"/>
      <c r="G39" s="14"/>
      <c r="H39" s="14">
        <f>1/4</f>
        <v>0.25</v>
      </c>
      <c r="I39" s="14"/>
      <c r="J39" s="14"/>
      <c r="K39" s="61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91"/>
      <c r="B40" s="16" t="s">
        <v>55</v>
      </c>
      <c r="C40" s="17"/>
      <c r="D40" s="17">
        <v>15</v>
      </c>
      <c r="E40" s="17"/>
      <c r="F40" s="17"/>
      <c r="G40" s="17"/>
      <c r="H40" s="17"/>
      <c r="I40" s="17"/>
      <c r="J40" s="17"/>
      <c r="K40" s="62"/>
      <c r="L40" s="17"/>
      <c r="M40" s="17">
        <v>60</v>
      </c>
      <c r="N40" s="17">
        <v>3</v>
      </c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91"/>
      <c r="B41" s="16" t="s">
        <v>56</v>
      </c>
      <c r="C41" s="17">
        <v>60</v>
      </c>
      <c r="D41" s="17"/>
      <c r="E41" s="17"/>
      <c r="F41" s="17">
        <v>15</v>
      </c>
      <c r="G41" s="17"/>
      <c r="H41" s="17"/>
      <c r="I41" s="17"/>
      <c r="J41" s="17"/>
      <c r="K41" s="62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2"/>
      <c r="B42" s="19"/>
      <c r="C42" s="20"/>
      <c r="D42" s="20"/>
      <c r="E42" s="20"/>
      <c r="F42" s="20"/>
      <c r="G42" s="20"/>
      <c r="H42" s="20"/>
      <c r="I42" s="20"/>
      <c r="J42" s="20"/>
      <c r="K42" s="63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</row>
    <row r="43" spans="1:25" x14ac:dyDescent="0.15">
      <c r="A43" s="90" t="s">
        <v>33</v>
      </c>
      <c r="B43" s="51"/>
      <c r="C43" s="52"/>
      <c r="D43" s="52"/>
      <c r="E43" s="52"/>
      <c r="F43" s="52"/>
      <c r="G43" s="52"/>
      <c r="H43" s="52"/>
      <c r="I43" s="52"/>
      <c r="J43" s="52"/>
      <c r="K43" s="74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5" x14ac:dyDescent="0.15">
      <c r="A44" s="91"/>
      <c r="B44" s="54"/>
      <c r="C44" s="6"/>
      <c r="D44" s="6"/>
      <c r="E44" s="6"/>
      <c r="F44" s="6"/>
      <c r="G44" s="6"/>
      <c r="H44" s="6"/>
      <c r="I44" s="6"/>
      <c r="J44" s="6"/>
      <c r="K44" s="75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5" x14ac:dyDescent="0.15">
      <c r="A45" s="91"/>
      <c r="B45" s="54"/>
      <c r="C45" s="6"/>
      <c r="D45" s="6"/>
      <c r="E45" s="6"/>
      <c r="F45" s="6"/>
      <c r="G45" s="6"/>
      <c r="H45" s="6"/>
      <c r="I45" s="6"/>
      <c r="J45" s="6"/>
      <c r="K45" s="75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3"/>
      <c r="B46" s="56"/>
      <c r="C46" s="57"/>
      <c r="D46" s="57"/>
      <c r="E46" s="57"/>
      <c r="F46" s="57"/>
      <c r="G46" s="57"/>
      <c r="H46" s="57"/>
      <c r="I46" s="57"/>
      <c r="J46" s="57"/>
      <c r="K46" s="76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>
        <f>SUM(C32)</f>
        <v>1</v>
      </c>
      <c r="B47" s="24" t="s">
        <v>57</v>
      </c>
      <c r="C47" s="25">
        <f>SUM(C35:C38)</f>
        <v>70</v>
      </c>
      <c r="D47" s="25">
        <f t="shared" ref="D47:X47" si="6">SUM(D35:D38)</f>
        <v>0</v>
      </c>
      <c r="E47" s="25">
        <f t="shared" si="6"/>
        <v>0</v>
      </c>
      <c r="F47" s="25">
        <f t="shared" si="6"/>
        <v>12</v>
      </c>
      <c r="G47" s="25">
        <f t="shared" si="6"/>
        <v>30</v>
      </c>
      <c r="H47" s="25">
        <f t="shared" si="6"/>
        <v>0</v>
      </c>
      <c r="I47" s="25">
        <f t="shared" si="6"/>
        <v>0</v>
      </c>
      <c r="J47" s="25">
        <f t="shared" si="6"/>
        <v>0</v>
      </c>
      <c r="K47" s="64">
        <f t="shared" si="6"/>
        <v>0</v>
      </c>
      <c r="L47" s="25">
        <f t="shared" si="6"/>
        <v>0</v>
      </c>
      <c r="M47" s="25">
        <f t="shared" si="6"/>
        <v>0</v>
      </c>
      <c r="N47" s="25">
        <f t="shared" si="6"/>
        <v>0</v>
      </c>
      <c r="O47" s="25">
        <f t="shared" si="6"/>
        <v>60</v>
      </c>
      <c r="P47" s="25">
        <f t="shared" si="6"/>
        <v>0</v>
      </c>
      <c r="Q47" s="25">
        <f t="shared" si="6"/>
        <v>0</v>
      </c>
      <c r="R47" s="25">
        <f t="shared" si="6"/>
        <v>0</v>
      </c>
      <c r="S47" s="25">
        <f t="shared" si="6"/>
        <v>0</v>
      </c>
      <c r="T47" s="25">
        <f t="shared" si="6"/>
        <v>0</v>
      </c>
      <c r="U47" s="25">
        <f t="shared" si="6"/>
        <v>0</v>
      </c>
      <c r="V47" s="25">
        <f t="shared" si="6"/>
        <v>0</v>
      </c>
      <c r="W47" s="25">
        <f t="shared" si="6"/>
        <v>0</v>
      </c>
      <c r="X47" s="25">
        <f t="shared" si="6"/>
        <v>0</v>
      </c>
      <c r="Y47" s="7"/>
    </row>
    <row r="48" spans="1:25" x14ac:dyDescent="0.15">
      <c r="A48" s="27"/>
      <c r="B48" s="28" t="s">
        <v>58</v>
      </c>
      <c r="C48" s="29">
        <f>SUM(A47*C47)/1000</f>
        <v>7.0000000000000007E-2</v>
      </c>
      <c r="D48" s="29">
        <f>+(A47*D47)/1000</f>
        <v>0</v>
      </c>
      <c r="E48" s="29">
        <f>+(A47*E47)/1000</f>
        <v>0</v>
      </c>
      <c r="F48" s="29">
        <f>+(A47*F47)/1000</f>
        <v>1.2E-2</v>
      </c>
      <c r="G48" s="29">
        <f>+(A47*G47)/1000</f>
        <v>0.03</v>
      </c>
      <c r="H48" s="29">
        <f>+(A47*H47)/1000</f>
        <v>0</v>
      </c>
      <c r="I48" s="29">
        <f>+(A47*I47)/1000</f>
        <v>0</v>
      </c>
      <c r="J48" s="29">
        <f>+(A47*J47)/1000</f>
        <v>0</v>
      </c>
      <c r="K48" s="65">
        <f>+(A47*K47)/1000</f>
        <v>0</v>
      </c>
      <c r="L48" s="29">
        <f>+(A47*L47)/1000</f>
        <v>0</v>
      </c>
      <c r="M48" s="29">
        <f>+(A47*M47)/1000</f>
        <v>0</v>
      </c>
      <c r="N48" s="29">
        <f>+(A47*N47)/1000</f>
        <v>0</v>
      </c>
      <c r="O48" s="29">
        <f>+(A47*O47)/1000</f>
        <v>0.06</v>
      </c>
      <c r="P48" s="29">
        <f>+(A47*P47)/1000</f>
        <v>0</v>
      </c>
      <c r="Q48" s="29">
        <f>+(A47*Q47)/1000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7"/>
    </row>
    <row r="49" spans="1:25" x14ac:dyDescent="0.15">
      <c r="A49" s="23">
        <f>SUM(D32)</f>
        <v>1</v>
      </c>
      <c r="B49" s="28" t="s">
        <v>59</v>
      </c>
      <c r="C49" s="30">
        <f>SUM(C39:C42)</f>
        <v>60</v>
      </c>
      <c r="D49" s="30">
        <f t="shared" ref="D49:X49" si="7">SUM(D39:D42)</f>
        <v>20</v>
      </c>
      <c r="E49" s="30">
        <f t="shared" si="7"/>
        <v>60</v>
      </c>
      <c r="F49" s="30">
        <f t="shared" si="7"/>
        <v>15</v>
      </c>
      <c r="G49" s="30">
        <f t="shared" si="7"/>
        <v>0</v>
      </c>
      <c r="H49" s="30">
        <f t="shared" si="7"/>
        <v>0.25</v>
      </c>
      <c r="I49" s="30">
        <f t="shared" si="7"/>
        <v>0</v>
      </c>
      <c r="J49" s="30">
        <f t="shared" si="7"/>
        <v>0</v>
      </c>
      <c r="K49" s="66">
        <f t="shared" si="7"/>
        <v>0</v>
      </c>
      <c r="L49" s="30">
        <f t="shared" si="7"/>
        <v>0</v>
      </c>
      <c r="M49" s="30">
        <f t="shared" si="7"/>
        <v>60</v>
      </c>
      <c r="N49" s="30">
        <f t="shared" si="7"/>
        <v>3</v>
      </c>
      <c r="O49" s="30">
        <f t="shared" si="7"/>
        <v>0</v>
      </c>
      <c r="P49" s="30">
        <f t="shared" si="7"/>
        <v>0</v>
      </c>
      <c r="Q49" s="30">
        <f t="shared" si="7"/>
        <v>0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7"/>
    </row>
    <row r="50" spans="1:25" ht="11.25" thickBot="1" x14ac:dyDescent="0.2">
      <c r="A50" s="32"/>
      <c r="B50" s="33" t="s">
        <v>60</v>
      </c>
      <c r="C50" s="34">
        <f>SUM(A49*C49)/1000</f>
        <v>0.06</v>
      </c>
      <c r="D50" s="34">
        <f>+(A49*D49)/1000</f>
        <v>0.02</v>
      </c>
      <c r="E50" s="34">
        <f>+(A49*E49)/1000</f>
        <v>0.06</v>
      </c>
      <c r="F50" s="34">
        <f>+(A49*F49)/1000</f>
        <v>1.4999999999999999E-2</v>
      </c>
      <c r="G50" s="34">
        <f>+(A49*G49)/1000</f>
        <v>0</v>
      </c>
      <c r="H50" s="34">
        <f>+(A49*H49)</f>
        <v>0.25</v>
      </c>
      <c r="I50" s="34">
        <f>+(A49*I49)/1000</f>
        <v>0</v>
      </c>
      <c r="J50" s="34">
        <f>+(A49*J49)/1000</f>
        <v>0</v>
      </c>
      <c r="K50" s="67">
        <f>+(A49*K49)/1000</f>
        <v>0</v>
      </c>
      <c r="L50" s="34">
        <f>+(A49*L49)/1000</f>
        <v>0</v>
      </c>
      <c r="M50" s="34">
        <f>+(A49*M49)/1000</f>
        <v>0.06</v>
      </c>
      <c r="N50" s="34">
        <f>+(A49*N49)/1000</f>
        <v>3.0000000000000001E-3</v>
      </c>
      <c r="O50" s="34">
        <f>+(A49*O49)/1000</f>
        <v>0</v>
      </c>
      <c r="P50" s="34">
        <f>+(A49*P49)/1000</f>
        <v>0</v>
      </c>
      <c r="Q50" s="34">
        <f>+(A49*Q49)/1000</f>
        <v>0</v>
      </c>
      <c r="R50" s="34">
        <f>+(A49*R49)/1000</f>
        <v>0</v>
      </c>
      <c r="S50" s="34">
        <f>+(A49*S49)/1000</f>
        <v>0</v>
      </c>
      <c r="T50" s="34">
        <f>+(A49*T49)/1000</f>
        <v>0</v>
      </c>
      <c r="U50" s="34">
        <f>+(A49*U49)/1000</f>
        <v>0</v>
      </c>
      <c r="V50" s="35">
        <f>+(A49*V49)/1000</f>
        <v>0</v>
      </c>
      <c r="W50" s="35">
        <f>+(A49*W49)/1000</f>
        <v>0</v>
      </c>
      <c r="X50" s="35">
        <f>+(A49*X49)/1000</f>
        <v>0</v>
      </c>
      <c r="Y50" s="7"/>
    </row>
    <row r="51" spans="1:25" x14ac:dyDescent="0.15">
      <c r="A51" s="94" t="s">
        <v>40</v>
      </c>
      <c r="B51" s="95"/>
      <c r="C51" s="36">
        <f>+C50+C48</f>
        <v>0.13</v>
      </c>
      <c r="D51" s="36">
        <f t="shared" ref="D51:X51" si="8">+D50+D48</f>
        <v>0.02</v>
      </c>
      <c r="E51" s="36">
        <f t="shared" si="8"/>
        <v>0.06</v>
      </c>
      <c r="F51" s="36">
        <f t="shared" si="8"/>
        <v>2.7E-2</v>
      </c>
      <c r="G51" s="36">
        <f t="shared" si="8"/>
        <v>0.03</v>
      </c>
      <c r="H51" s="36">
        <f t="shared" si="8"/>
        <v>0.25</v>
      </c>
      <c r="I51" s="36">
        <f t="shared" si="8"/>
        <v>0</v>
      </c>
      <c r="J51" s="36">
        <f t="shared" si="8"/>
        <v>0</v>
      </c>
      <c r="K51" s="68">
        <f t="shared" si="8"/>
        <v>0</v>
      </c>
      <c r="L51" s="36">
        <f t="shared" si="8"/>
        <v>0</v>
      </c>
      <c r="M51" s="36">
        <f t="shared" si="8"/>
        <v>0.06</v>
      </c>
      <c r="N51" s="36">
        <f t="shared" si="8"/>
        <v>3.0000000000000001E-3</v>
      </c>
      <c r="O51" s="36">
        <f t="shared" si="8"/>
        <v>0.06</v>
      </c>
      <c r="P51" s="36">
        <f t="shared" si="8"/>
        <v>0</v>
      </c>
      <c r="Q51" s="36">
        <f t="shared" si="8"/>
        <v>0</v>
      </c>
      <c r="R51" s="36">
        <f t="shared" si="8"/>
        <v>0</v>
      </c>
      <c r="S51" s="36">
        <f t="shared" si="8"/>
        <v>0</v>
      </c>
      <c r="T51" s="36">
        <f t="shared" si="8"/>
        <v>0</v>
      </c>
      <c r="U51" s="36">
        <f t="shared" si="8"/>
        <v>0</v>
      </c>
      <c r="V51" s="37">
        <f t="shared" si="8"/>
        <v>0</v>
      </c>
      <c r="W51" s="37">
        <f t="shared" si="8"/>
        <v>0</v>
      </c>
      <c r="X51" s="37">
        <f t="shared" si="8"/>
        <v>0</v>
      </c>
      <c r="Y51" s="7"/>
    </row>
    <row r="52" spans="1:25" x14ac:dyDescent="0.15">
      <c r="A52" s="87" t="s">
        <v>41</v>
      </c>
      <c r="B52" s="89"/>
      <c r="C52" s="38">
        <v>264</v>
      </c>
      <c r="D52" s="38">
        <v>578</v>
      </c>
      <c r="E52" s="38">
        <v>137</v>
      </c>
      <c r="F52" s="38">
        <v>1748</v>
      </c>
      <c r="G52" s="38">
        <v>862</v>
      </c>
      <c r="H52" s="38">
        <v>132</v>
      </c>
      <c r="I52" s="38">
        <v>132</v>
      </c>
      <c r="J52" s="38">
        <v>828</v>
      </c>
      <c r="K52" s="69">
        <v>787</v>
      </c>
      <c r="L52" s="38">
        <v>494</v>
      </c>
      <c r="M52" s="38">
        <v>268</v>
      </c>
      <c r="N52" s="38">
        <v>153</v>
      </c>
      <c r="O52" s="38">
        <v>525</v>
      </c>
      <c r="P52" s="38"/>
      <c r="Q52" s="38"/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>
        <f>SUM(A47)</f>
        <v>1</v>
      </c>
      <c r="B53" s="41" t="s">
        <v>42</v>
      </c>
      <c r="C53" s="42">
        <f>SUM(C48*C52)</f>
        <v>18.48</v>
      </c>
      <c r="D53" s="42">
        <f>SUM(D48*D52)</f>
        <v>0</v>
      </c>
      <c r="E53" s="42">
        <f t="shared" ref="E53:X53" si="9">SUM(E48*E52)</f>
        <v>0</v>
      </c>
      <c r="F53" s="42">
        <f t="shared" si="9"/>
        <v>20.975999999999999</v>
      </c>
      <c r="G53" s="42">
        <f t="shared" si="9"/>
        <v>25.86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70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31.5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96.816000000000003</v>
      </c>
    </row>
    <row r="54" spans="1:25" x14ac:dyDescent="0.15">
      <c r="A54" s="40">
        <f>SUM(A49)</f>
        <v>1</v>
      </c>
      <c r="B54" s="41" t="s">
        <v>42</v>
      </c>
      <c r="C54" s="42">
        <f>SUM(C50*C52)</f>
        <v>15.84</v>
      </c>
      <c r="D54" s="42">
        <f>SUM(D50*D52)</f>
        <v>11.56</v>
      </c>
      <c r="E54" s="42">
        <f t="shared" ref="E54:X54" si="10">SUM(E50*E52)</f>
        <v>8.2199999999999989</v>
      </c>
      <c r="F54" s="42">
        <f t="shared" si="10"/>
        <v>26.22</v>
      </c>
      <c r="G54" s="42">
        <f t="shared" si="10"/>
        <v>0</v>
      </c>
      <c r="H54" s="42">
        <f t="shared" si="10"/>
        <v>33</v>
      </c>
      <c r="I54" s="42">
        <f t="shared" si="10"/>
        <v>0</v>
      </c>
      <c r="J54" s="42">
        <f t="shared" si="10"/>
        <v>0</v>
      </c>
      <c r="K54" s="70">
        <f t="shared" si="10"/>
        <v>0</v>
      </c>
      <c r="L54" s="42">
        <f t="shared" si="10"/>
        <v>0</v>
      </c>
      <c r="M54" s="42">
        <f t="shared" si="10"/>
        <v>16.079999999999998</v>
      </c>
      <c r="N54" s="42">
        <f t="shared" si="10"/>
        <v>0.45900000000000002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111.379</v>
      </c>
    </row>
    <row r="55" spans="1:25" x14ac:dyDescent="0.15">
      <c r="A55" s="96" t="s">
        <v>43</v>
      </c>
      <c r="B55" s="97"/>
      <c r="C55" s="44">
        <f>SUM(C53:C54)</f>
        <v>34.32</v>
      </c>
      <c r="D55" s="44">
        <f t="shared" ref="D55:X55" si="11">+D51*D52</f>
        <v>11.56</v>
      </c>
      <c r="E55" s="44">
        <f t="shared" si="11"/>
        <v>8.2199999999999989</v>
      </c>
      <c r="F55" s="44">
        <f t="shared" si="11"/>
        <v>47.195999999999998</v>
      </c>
      <c r="G55" s="44">
        <f t="shared" si="11"/>
        <v>25.86</v>
      </c>
      <c r="H55" s="44">
        <f t="shared" si="11"/>
        <v>33</v>
      </c>
      <c r="I55" s="44">
        <f t="shared" si="11"/>
        <v>0</v>
      </c>
      <c r="J55" s="44">
        <f t="shared" si="11"/>
        <v>0</v>
      </c>
      <c r="K55" s="71">
        <f t="shared" si="11"/>
        <v>0</v>
      </c>
      <c r="L55" s="44">
        <f t="shared" si="11"/>
        <v>0</v>
      </c>
      <c r="M55" s="44">
        <f t="shared" si="11"/>
        <v>16.079999999999998</v>
      </c>
      <c r="N55" s="44">
        <f t="shared" si="11"/>
        <v>0.45900000000000002</v>
      </c>
      <c r="O55" s="44">
        <f t="shared" si="11"/>
        <v>31.5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208.19499999999999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72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73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81" t="s">
        <v>44</v>
      </c>
      <c r="B58" s="81"/>
      <c r="C58" s="50"/>
      <c r="H58" s="81" t="s">
        <v>45</v>
      </c>
      <c r="I58" s="81"/>
      <c r="J58" s="81"/>
      <c r="K58" s="81"/>
      <c r="P58" s="81" t="s">
        <v>46</v>
      </c>
      <c r="Q58" s="81"/>
      <c r="R58" s="81"/>
      <c r="S58" s="81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opLeftCell="A19" workbookViewId="0">
      <selection activeCell="AB37" sqref="AB37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98" t="s">
        <v>0</v>
      </c>
      <c r="C1" s="98"/>
      <c r="D1" s="98"/>
      <c r="E1" s="98"/>
      <c r="F1" s="98"/>
      <c r="G1" s="98"/>
      <c r="H1" s="98"/>
      <c r="I1" s="98"/>
      <c r="J1" s="98"/>
      <c r="L1" s="2"/>
      <c r="M1" s="99" t="s">
        <v>1</v>
      </c>
      <c r="N1" s="99"/>
      <c r="O1" s="99"/>
      <c r="P1" s="99"/>
      <c r="Q1" s="99"/>
      <c r="R1" s="99" t="s">
        <v>2</v>
      </c>
      <c r="S1" s="99"/>
      <c r="T1" s="99"/>
      <c r="U1" s="99"/>
      <c r="V1" s="99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2" t="s">
        <v>148</v>
      </c>
      <c r="Q2" s="82"/>
      <c r="R2" s="82"/>
      <c r="S2" s="82"/>
      <c r="T2" s="5"/>
      <c r="U2" s="5"/>
      <c r="V2" s="5"/>
    </row>
    <row r="3" spans="1:25" x14ac:dyDescent="0.15">
      <c r="A3" s="83"/>
      <c r="B3" s="84"/>
      <c r="C3" s="87" t="s">
        <v>4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  <c r="W3" s="6"/>
      <c r="X3" s="6"/>
      <c r="Y3" s="7"/>
    </row>
    <row r="4" spans="1:25" ht="55.5" thickBot="1" x14ac:dyDescent="0.2">
      <c r="A4" s="85"/>
      <c r="B4" s="86"/>
      <c r="C4" s="8" t="s">
        <v>5</v>
      </c>
      <c r="D4" s="9" t="s">
        <v>6</v>
      </c>
      <c r="E4" s="10" t="s">
        <v>7</v>
      </c>
      <c r="F4" s="10" t="s">
        <v>8</v>
      </c>
      <c r="G4" s="10" t="s">
        <v>10</v>
      </c>
      <c r="H4" s="10" t="s">
        <v>9</v>
      </c>
      <c r="I4" s="11" t="s">
        <v>11</v>
      </c>
      <c r="J4" s="10" t="s">
        <v>62</v>
      </c>
      <c r="K4" s="10" t="s">
        <v>15</v>
      </c>
      <c r="L4" s="10" t="s">
        <v>23</v>
      </c>
      <c r="M4" s="10" t="s">
        <v>84</v>
      </c>
      <c r="N4" s="11" t="s">
        <v>12</v>
      </c>
      <c r="O4" s="10" t="s">
        <v>22</v>
      </c>
      <c r="P4" s="10" t="s">
        <v>17</v>
      </c>
      <c r="Q4" s="10" t="s">
        <v>52</v>
      </c>
      <c r="R4" s="10" t="s">
        <v>20</v>
      </c>
      <c r="S4" s="10" t="s">
        <v>85</v>
      </c>
      <c r="T4" s="10"/>
      <c r="U4" s="11"/>
      <c r="V4" s="12"/>
      <c r="W4" s="9"/>
      <c r="X4" s="9"/>
      <c r="Y4" s="7"/>
    </row>
    <row r="5" spans="1:25" x14ac:dyDescent="0.15">
      <c r="A5" s="90" t="s">
        <v>26</v>
      </c>
      <c r="B5" s="13" t="s">
        <v>73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>
        <v>80</v>
      </c>
      <c r="R5" s="14">
        <v>70</v>
      </c>
      <c r="S5" s="14"/>
      <c r="T5" s="14"/>
      <c r="U5" s="14"/>
      <c r="V5" s="15"/>
      <c r="W5" s="15"/>
      <c r="X5" s="15"/>
      <c r="Y5" s="7"/>
    </row>
    <row r="6" spans="1:25" x14ac:dyDescent="0.15">
      <c r="A6" s="91"/>
      <c r="B6" s="16" t="s">
        <v>86</v>
      </c>
      <c r="C6" s="17">
        <v>20</v>
      </c>
      <c r="D6" s="17"/>
      <c r="E6" s="17">
        <v>7</v>
      </c>
      <c r="F6" s="17"/>
      <c r="G6" s="17"/>
      <c r="H6" s="17">
        <v>1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8"/>
      <c r="X6" s="18"/>
      <c r="Y6" s="7"/>
    </row>
    <row r="7" spans="1:25" x14ac:dyDescent="0.15">
      <c r="A7" s="91"/>
      <c r="B7" s="16" t="s">
        <v>87</v>
      </c>
      <c r="C7" s="17"/>
      <c r="D7" s="17"/>
      <c r="E7" s="17"/>
      <c r="F7" s="17">
        <v>7</v>
      </c>
      <c r="G7" s="17">
        <v>20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92"/>
      <c r="B8" s="19" t="s">
        <v>30</v>
      </c>
      <c r="C8" s="20">
        <v>20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x14ac:dyDescent="0.15">
      <c r="A9" s="90" t="s">
        <v>31</v>
      </c>
      <c r="B9" s="13" t="s">
        <v>96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>
        <f>1/10</f>
        <v>0.1</v>
      </c>
      <c r="O9" s="14"/>
      <c r="P9" s="14"/>
      <c r="Q9" s="14"/>
      <c r="R9" s="14"/>
      <c r="S9" s="14"/>
      <c r="T9" s="14"/>
      <c r="U9" s="14"/>
      <c r="V9" s="15"/>
      <c r="W9" s="15"/>
      <c r="X9" s="15"/>
      <c r="Y9" s="7"/>
    </row>
    <row r="10" spans="1:25" x14ac:dyDescent="0.15">
      <c r="A10" s="91"/>
      <c r="B10" s="22" t="s">
        <v>8</v>
      </c>
      <c r="C10" s="17"/>
      <c r="D10" s="17"/>
      <c r="E10" s="17"/>
      <c r="F10" s="17">
        <v>7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8"/>
      <c r="X10" s="18"/>
      <c r="Y10" s="7"/>
    </row>
    <row r="11" spans="1:25" x14ac:dyDescent="0.15">
      <c r="A11" s="91"/>
      <c r="B11" s="22" t="s">
        <v>88</v>
      </c>
      <c r="C11" s="17"/>
      <c r="D11" s="17"/>
      <c r="E11" s="17">
        <v>8</v>
      </c>
      <c r="F11" s="17"/>
      <c r="G11" s="17"/>
      <c r="H11" s="17"/>
      <c r="I11" s="17">
        <v>10</v>
      </c>
      <c r="J11" s="17">
        <v>100</v>
      </c>
      <c r="K11" s="17">
        <v>120</v>
      </c>
      <c r="L11" s="17"/>
      <c r="M11" s="17"/>
      <c r="N11" s="17"/>
      <c r="O11" s="17">
        <v>5</v>
      </c>
      <c r="P11" s="17">
        <v>7</v>
      </c>
      <c r="Q11" s="17"/>
      <c r="R11" s="17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92"/>
      <c r="B12" s="19" t="s">
        <v>5</v>
      </c>
      <c r="C12" s="20">
        <v>40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x14ac:dyDescent="0.15">
      <c r="A13" s="90" t="s">
        <v>33</v>
      </c>
      <c r="B13" s="13" t="s">
        <v>11</v>
      </c>
      <c r="C13" s="14"/>
      <c r="D13" s="14"/>
      <c r="E13" s="14"/>
      <c r="F13" s="14"/>
      <c r="G13" s="14"/>
      <c r="H13" s="14"/>
      <c r="I13" s="14">
        <v>40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5"/>
      <c r="X13" s="15"/>
      <c r="Y13" s="7"/>
    </row>
    <row r="14" spans="1:25" x14ac:dyDescent="0.15">
      <c r="A14" s="91"/>
      <c r="B14" s="16" t="s">
        <v>23</v>
      </c>
      <c r="C14" s="17"/>
      <c r="D14" s="17"/>
      <c r="E14" s="17"/>
      <c r="F14" s="17"/>
      <c r="G14" s="17"/>
      <c r="H14" s="17"/>
      <c r="I14" s="17"/>
      <c r="J14" s="17"/>
      <c r="K14" s="17"/>
      <c r="L14" s="17">
        <v>70</v>
      </c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18"/>
      <c r="X14" s="18"/>
      <c r="Y14" s="7"/>
    </row>
    <row r="15" spans="1:25" x14ac:dyDescent="0.15">
      <c r="A15" s="91"/>
      <c r="B15" s="16" t="s">
        <v>89</v>
      </c>
      <c r="C15" s="17"/>
      <c r="D15" s="17">
        <v>15</v>
      </c>
      <c r="E15" s="17"/>
      <c r="F15" s="17"/>
      <c r="G15" s="17"/>
      <c r="H15" s="17"/>
      <c r="I15" s="17"/>
      <c r="J15" s="17"/>
      <c r="K15" s="17"/>
      <c r="L15" s="17"/>
      <c r="M15" s="17">
        <v>50</v>
      </c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93"/>
      <c r="B16" s="19" t="s">
        <v>5</v>
      </c>
      <c r="C16" s="20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31" ht="11.25" thickBot="1" x14ac:dyDescent="0.2">
      <c r="A17" s="23">
        <f>SUM(C2)</f>
        <v>1</v>
      </c>
      <c r="B17" s="24" t="s">
        <v>36</v>
      </c>
      <c r="C17" s="25">
        <f>SUM(C5:C12)</f>
        <v>80</v>
      </c>
      <c r="D17" s="25">
        <f t="shared" ref="D17:X17" si="0">SUM(D5:D12)</f>
        <v>0</v>
      </c>
      <c r="E17" s="25">
        <f t="shared" si="0"/>
        <v>15</v>
      </c>
      <c r="F17" s="25">
        <f t="shared" si="0"/>
        <v>14</v>
      </c>
      <c r="G17" s="25">
        <f t="shared" si="0"/>
        <v>20</v>
      </c>
      <c r="H17" s="25">
        <f t="shared" si="0"/>
        <v>1</v>
      </c>
      <c r="I17" s="25">
        <f t="shared" si="0"/>
        <v>10</v>
      </c>
      <c r="J17" s="25">
        <f t="shared" si="0"/>
        <v>100</v>
      </c>
      <c r="K17" s="25">
        <f t="shared" si="0"/>
        <v>120</v>
      </c>
      <c r="L17" s="25">
        <f t="shared" si="0"/>
        <v>0</v>
      </c>
      <c r="M17" s="25">
        <f t="shared" si="0"/>
        <v>0</v>
      </c>
      <c r="N17" s="25">
        <f t="shared" si="0"/>
        <v>0.1</v>
      </c>
      <c r="O17" s="25">
        <f t="shared" si="0"/>
        <v>5</v>
      </c>
      <c r="P17" s="25">
        <f t="shared" si="0"/>
        <v>7</v>
      </c>
      <c r="Q17" s="25">
        <f t="shared" si="0"/>
        <v>80</v>
      </c>
      <c r="R17" s="25">
        <f t="shared" si="0"/>
        <v>70</v>
      </c>
      <c r="S17" s="25">
        <f t="shared" si="0"/>
        <v>0</v>
      </c>
      <c r="T17" s="25">
        <f t="shared" si="0"/>
        <v>0</v>
      </c>
      <c r="U17" s="25">
        <f t="shared" si="0"/>
        <v>0</v>
      </c>
      <c r="V17" s="25">
        <f t="shared" si="0"/>
        <v>0</v>
      </c>
      <c r="W17" s="26">
        <f t="shared" si="0"/>
        <v>0</v>
      </c>
      <c r="X17" s="26">
        <f t="shared" si="0"/>
        <v>0</v>
      </c>
      <c r="Y17" s="7"/>
    </row>
    <row r="18" spans="1:31" x14ac:dyDescent="0.15">
      <c r="A18" s="27"/>
      <c r="B18" s="28" t="s">
        <v>37</v>
      </c>
      <c r="C18" s="29">
        <f>SUM(A17*C17)/1000</f>
        <v>0.08</v>
      </c>
      <c r="D18" s="29">
        <f>+(A17*D17)/1000</f>
        <v>0</v>
      </c>
      <c r="E18" s="29">
        <f>+(A17*E17)/1000</f>
        <v>1.4999999999999999E-2</v>
      </c>
      <c r="F18" s="29">
        <f>+(A17*F17)/1000</f>
        <v>1.4E-2</v>
      </c>
      <c r="G18" s="29">
        <f>+(A17*G17)/1000</f>
        <v>0.02</v>
      </c>
      <c r="H18" s="29">
        <f>+(A17*H17)</f>
        <v>1</v>
      </c>
      <c r="I18" s="29">
        <f>+(A17*I17)/1000</f>
        <v>0.01</v>
      </c>
      <c r="J18" s="29">
        <f>+(A17*J17)/1000</f>
        <v>0.1</v>
      </c>
      <c r="K18" s="29">
        <f>+(A17*K17)/1000</f>
        <v>0.12</v>
      </c>
      <c r="L18" s="29">
        <f>+(A17*L17)/1000</f>
        <v>0</v>
      </c>
      <c r="M18" s="29">
        <f>+(A17*M17)/1000</f>
        <v>0</v>
      </c>
      <c r="N18" s="29">
        <f>+(A17*N17)/1000</f>
        <v>1E-4</v>
      </c>
      <c r="O18" s="29">
        <f>+(A17*O17)/1000</f>
        <v>5.0000000000000001E-3</v>
      </c>
      <c r="P18" s="29">
        <f>+(A17*P17)/1000</f>
        <v>7.0000000000000001E-3</v>
      </c>
      <c r="Q18" s="29">
        <f>+(A17*Q17)/1000</f>
        <v>0.08</v>
      </c>
      <c r="R18" s="29">
        <f>+(A17*R17)/1000</f>
        <v>7.0000000000000007E-2</v>
      </c>
      <c r="S18" s="29">
        <f>+(A17*S17)/1000</f>
        <v>0</v>
      </c>
      <c r="T18" s="29">
        <f>+(A17*T17)/1000</f>
        <v>0</v>
      </c>
      <c r="U18" s="29">
        <f>+(A17*U17)/1000</f>
        <v>0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31" x14ac:dyDescent="0.15">
      <c r="A19" s="23">
        <f>SUM(D2)</f>
        <v>1</v>
      </c>
      <c r="B19" s="28" t="s">
        <v>38</v>
      </c>
      <c r="C19" s="30">
        <f>SUM(C13:C16)</f>
        <v>40</v>
      </c>
      <c r="D19" s="30">
        <f t="shared" ref="D19:X19" si="1">SUM(D13:D16)</f>
        <v>15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40</v>
      </c>
      <c r="J19" s="30">
        <f t="shared" si="1"/>
        <v>0</v>
      </c>
      <c r="K19" s="30">
        <f t="shared" si="1"/>
        <v>0</v>
      </c>
      <c r="L19" s="30">
        <f t="shared" si="1"/>
        <v>70</v>
      </c>
      <c r="M19" s="30">
        <f t="shared" si="1"/>
        <v>50</v>
      </c>
      <c r="N19" s="30">
        <f>SUM(N13:N16)</f>
        <v>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1">
        <f t="shared" si="1"/>
        <v>0</v>
      </c>
      <c r="X19" s="31">
        <f t="shared" si="1"/>
        <v>0</v>
      </c>
      <c r="Y19" s="7"/>
    </row>
    <row r="20" spans="1:31" ht="11.25" thickBot="1" x14ac:dyDescent="0.2">
      <c r="A20" s="32"/>
      <c r="B20" s="33" t="s">
        <v>39</v>
      </c>
      <c r="C20" s="34">
        <f>SUM(A19*C19)/1000</f>
        <v>0.04</v>
      </c>
      <c r="D20" s="34">
        <f>+(A19*D19)/1000</f>
        <v>1.4999999999999999E-2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0.04</v>
      </c>
      <c r="J20" s="34">
        <f>+(A19*J19)/1000</f>
        <v>0</v>
      </c>
      <c r="K20" s="34">
        <f>+(A19*K19)/1000</f>
        <v>0</v>
      </c>
      <c r="L20" s="34">
        <f>+(A19*L19)/1000</f>
        <v>7.0000000000000007E-2</v>
      </c>
      <c r="M20" s="34">
        <f>+(A19*M19)/1000</f>
        <v>0.05</v>
      </c>
      <c r="N20" s="34">
        <f>+(A19*N19)/1000</f>
        <v>0</v>
      </c>
      <c r="O20" s="34">
        <f>+(A19*O19)/1000</f>
        <v>0</v>
      </c>
      <c r="P20" s="34">
        <f>+(A19*P19)/1000</f>
        <v>0</v>
      </c>
      <c r="Q20" s="34">
        <f>+(A19*Q19)/1000</f>
        <v>0</v>
      </c>
      <c r="R20" s="34">
        <f>+(A19*R19)/1000</f>
        <v>0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  <c r="AE20" s="1" t="s">
        <v>90</v>
      </c>
    </row>
    <row r="21" spans="1:31" x14ac:dyDescent="0.15">
      <c r="A21" s="94" t="s">
        <v>40</v>
      </c>
      <c r="B21" s="95"/>
      <c r="C21" s="36">
        <f>+C20+C18</f>
        <v>0.12</v>
      </c>
      <c r="D21" s="36">
        <f t="shared" ref="D21:X21" si="2">+D20+D18</f>
        <v>1.4999999999999999E-2</v>
      </c>
      <c r="E21" s="36">
        <f t="shared" si="2"/>
        <v>1.4999999999999999E-2</v>
      </c>
      <c r="F21" s="36">
        <f t="shared" si="2"/>
        <v>1.4E-2</v>
      </c>
      <c r="G21" s="36">
        <f t="shared" si="2"/>
        <v>0.02</v>
      </c>
      <c r="H21" s="36">
        <f t="shared" si="2"/>
        <v>1</v>
      </c>
      <c r="I21" s="36">
        <f t="shared" si="2"/>
        <v>0.05</v>
      </c>
      <c r="J21" s="36">
        <f t="shared" si="2"/>
        <v>0.1</v>
      </c>
      <c r="K21" s="36">
        <f t="shared" si="2"/>
        <v>0.12</v>
      </c>
      <c r="L21" s="36">
        <f t="shared" si="2"/>
        <v>7.0000000000000007E-2</v>
      </c>
      <c r="M21" s="36">
        <f t="shared" si="2"/>
        <v>0.05</v>
      </c>
      <c r="N21" s="36">
        <f t="shared" si="2"/>
        <v>1E-4</v>
      </c>
      <c r="O21" s="36">
        <f t="shared" si="2"/>
        <v>5.0000000000000001E-3</v>
      </c>
      <c r="P21" s="36">
        <f t="shared" si="2"/>
        <v>7.0000000000000001E-3</v>
      </c>
      <c r="Q21" s="36">
        <f t="shared" si="2"/>
        <v>0.08</v>
      </c>
      <c r="R21" s="36">
        <f t="shared" si="2"/>
        <v>7.0000000000000007E-2</v>
      </c>
      <c r="S21" s="36">
        <f t="shared" si="2"/>
        <v>0</v>
      </c>
      <c r="T21" s="36">
        <f t="shared" si="2"/>
        <v>0</v>
      </c>
      <c r="U21" s="36">
        <f t="shared" si="2"/>
        <v>0</v>
      </c>
      <c r="V21" s="36">
        <f t="shared" si="2"/>
        <v>0</v>
      </c>
      <c r="W21" s="37">
        <f t="shared" si="2"/>
        <v>0</v>
      </c>
      <c r="X21" s="37">
        <f t="shared" si="2"/>
        <v>0</v>
      </c>
      <c r="Y21" s="7"/>
    </row>
    <row r="22" spans="1:31" x14ac:dyDescent="0.15">
      <c r="A22" s="87" t="s">
        <v>41</v>
      </c>
      <c r="B22" s="89"/>
      <c r="C22" s="38">
        <v>264</v>
      </c>
      <c r="D22" s="38">
        <v>578</v>
      </c>
      <c r="E22" s="38">
        <v>2352</v>
      </c>
      <c r="F22" s="38">
        <v>1748</v>
      </c>
      <c r="G22" s="38">
        <v>390</v>
      </c>
      <c r="H22" s="38">
        <v>53</v>
      </c>
      <c r="I22" s="38">
        <v>137</v>
      </c>
      <c r="J22" s="38">
        <v>1190</v>
      </c>
      <c r="K22" s="38">
        <v>132</v>
      </c>
      <c r="L22" s="38">
        <v>348</v>
      </c>
      <c r="M22" s="38">
        <v>268</v>
      </c>
      <c r="N22" s="38">
        <v>132</v>
      </c>
      <c r="O22" s="38">
        <v>153</v>
      </c>
      <c r="P22" s="38">
        <v>198</v>
      </c>
      <c r="Q22" s="38">
        <v>525</v>
      </c>
      <c r="R22" s="38">
        <v>338</v>
      </c>
      <c r="S22" s="38">
        <v>147</v>
      </c>
      <c r="T22" s="38"/>
      <c r="U22" s="38"/>
      <c r="V22" s="38"/>
      <c r="W22" s="39"/>
      <c r="X22" s="39"/>
      <c r="Y22" s="7"/>
    </row>
    <row r="23" spans="1:31" x14ac:dyDescent="0.15">
      <c r="A23" s="40">
        <f>SUM(A17)</f>
        <v>1</v>
      </c>
      <c r="B23" s="41" t="s">
        <v>42</v>
      </c>
      <c r="C23" s="42">
        <f>SUM(C18*C22)</f>
        <v>21.12</v>
      </c>
      <c r="D23" s="42">
        <f>SUM(D18*D22)</f>
        <v>0</v>
      </c>
      <c r="E23" s="42">
        <f t="shared" ref="E23:X23" si="3">SUM(E18*E22)</f>
        <v>35.28</v>
      </c>
      <c r="F23" s="42">
        <f t="shared" si="3"/>
        <v>24.472000000000001</v>
      </c>
      <c r="G23" s="42">
        <f t="shared" si="3"/>
        <v>7.8</v>
      </c>
      <c r="H23" s="42">
        <f t="shared" si="3"/>
        <v>53</v>
      </c>
      <c r="I23" s="42">
        <f t="shared" si="3"/>
        <v>1.37</v>
      </c>
      <c r="J23" s="42">
        <f t="shared" si="3"/>
        <v>119</v>
      </c>
      <c r="K23" s="42">
        <f t="shared" si="3"/>
        <v>15.84</v>
      </c>
      <c r="L23" s="42">
        <f t="shared" si="3"/>
        <v>0</v>
      </c>
      <c r="M23" s="42">
        <f t="shared" si="3"/>
        <v>0</v>
      </c>
      <c r="N23" s="42">
        <f t="shared" si="3"/>
        <v>1.32E-2</v>
      </c>
      <c r="O23" s="42">
        <f t="shared" si="3"/>
        <v>0.76500000000000001</v>
      </c>
      <c r="P23" s="42">
        <f t="shared" si="3"/>
        <v>1.3860000000000001</v>
      </c>
      <c r="Q23" s="42">
        <f t="shared" si="3"/>
        <v>42</v>
      </c>
      <c r="R23" s="42">
        <f t="shared" si="3"/>
        <v>23.660000000000004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345.70620000000002</v>
      </c>
    </row>
    <row r="24" spans="1:31" x14ac:dyDescent="0.15">
      <c r="A24" s="40">
        <f>SUM(A19)</f>
        <v>1</v>
      </c>
      <c r="B24" s="41" t="s">
        <v>42</v>
      </c>
      <c r="C24" s="42">
        <f>SUM(C20*C22)</f>
        <v>10.56</v>
      </c>
      <c r="D24" s="42">
        <f>SUM(D20*D22)</f>
        <v>8.67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5.48</v>
      </c>
      <c r="J24" s="42">
        <f t="shared" si="4"/>
        <v>0</v>
      </c>
      <c r="K24" s="42">
        <f t="shared" si="4"/>
        <v>0</v>
      </c>
      <c r="L24" s="42">
        <f t="shared" si="4"/>
        <v>24.360000000000003</v>
      </c>
      <c r="M24" s="42">
        <f t="shared" si="4"/>
        <v>13.4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62.470000000000006</v>
      </c>
    </row>
    <row r="25" spans="1:31" x14ac:dyDescent="0.15">
      <c r="A25" s="96" t="s">
        <v>43</v>
      </c>
      <c r="B25" s="97"/>
      <c r="C25" s="44">
        <f>SUM(C23:C24)</f>
        <v>31.68</v>
      </c>
      <c r="D25" s="44">
        <f t="shared" ref="D25:X25" si="5">+D21*D22</f>
        <v>8.67</v>
      </c>
      <c r="E25" s="44">
        <f t="shared" si="5"/>
        <v>35.28</v>
      </c>
      <c r="F25" s="44">
        <f t="shared" si="5"/>
        <v>24.472000000000001</v>
      </c>
      <c r="G25" s="44">
        <f t="shared" si="5"/>
        <v>7.8</v>
      </c>
      <c r="H25" s="44">
        <f t="shared" si="5"/>
        <v>53</v>
      </c>
      <c r="I25" s="44">
        <f t="shared" si="5"/>
        <v>6.8500000000000005</v>
      </c>
      <c r="J25" s="44">
        <f t="shared" si="5"/>
        <v>119</v>
      </c>
      <c r="K25" s="44">
        <f t="shared" si="5"/>
        <v>15.84</v>
      </c>
      <c r="L25" s="44">
        <f t="shared" si="5"/>
        <v>24.360000000000003</v>
      </c>
      <c r="M25" s="44">
        <f t="shared" si="5"/>
        <v>13.4</v>
      </c>
      <c r="N25" s="44">
        <f t="shared" si="5"/>
        <v>1.32E-2</v>
      </c>
      <c r="O25" s="44">
        <f t="shared" si="5"/>
        <v>0.76500000000000001</v>
      </c>
      <c r="P25" s="44">
        <f t="shared" si="5"/>
        <v>1.3860000000000001</v>
      </c>
      <c r="Q25" s="44">
        <f t="shared" si="5"/>
        <v>42</v>
      </c>
      <c r="R25" s="44">
        <f t="shared" si="5"/>
        <v>23.660000000000004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408.17619999999994</v>
      </c>
    </row>
    <row r="26" spans="1:31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31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31" x14ac:dyDescent="0.15">
      <c r="A28" s="81" t="s">
        <v>44</v>
      </c>
      <c r="B28" s="81"/>
      <c r="C28" s="50"/>
      <c r="H28" s="81" t="s">
        <v>45</v>
      </c>
      <c r="I28" s="81"/>
      <c r="J28" s="81"/>
      <c r="K28" s="81"/>
      <c r="P28" s="81" t="s">
        <v>46</v>
      </c>
      <c r="Q28" s="81"/>
      <c r="R28" s="81"/>
      <c r="S28" s="81"/>
    </row>
    <row r="31" spans="1:31" x14ac:dyDescent="0.15">
      <c r="B31" s="98" t="s">
        <v>0</v>
      </c>
      <c r="C31" s="98"/>
      <c r="D31" s="98"/>
      <c r="E31" s="98"/>
      <c r="F31" s="98"/>
      <c r="G31" s="98"/>
      <c r="H31" s="98"/>
      <c r="I31" s="98"/>
      <c r="J31" s="98"/>
      <c r="L31" s="2"/>
      <c r="M31" s="99" t="s">
        <v>1</v>
      </c>
      <c r="N31" s="99"/>
      <c r="O31" s="99"/>
      <c r="P31" s="99"/>
      <c r="Q31" s="99"/>
      <c r="R31" s="99" t="s">
        <v>47</v>
      </c>
      <c r="S31" s="99"/>
      <c r="T31" s="99"/>
      <c r="U31" s="99"/>
      <c r="V31" s="99"/>
    </row>
    <row r="32" spans="1:31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82"/>
      <c r="Q32" s="82"/>
      <c r="R32" s="82"/>
      <c r="S32" s="82"/>
      <c r="T32" s="5"/>
      <c r="U32" s="5"/>
      <c r="V32" s="5"/>
    </row>
    <row r="33" spans="1:25" x14ac:dyDescent="0.15">
      <c r="A33" s="83"/>
      <c r="B33" s="84"/>
      <c r="C33" s="87" t="s">
        <v>4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9"/>
      <c r="W33" s="6"/>
      <c r="X33" s="6"/>
      <c r="Y33" s="7"/>
    </row>
    <row r="34" spans="1:25" ht="67.5" thickBot="1" x14ac:dyDescent="0.2">
      <c r="A34" s="85"/>
      <c r="B34" s="86"/>
      <c r="C34" s="8" t="s">
        <v>5</v>
      </c>
      <c r="D34" s="10" t="s">
        <v>6</v>
      </c>
      <c r="E34" s="10" t="s">
        <v>8</v>
      </c>
      <c r="F34" s="10" t="s">
        <v>7</v>
      </c>
      <c r="G34" s="10" t="s">
        <v>91</v>
      </c>
      <c r="H34" s="10" t="s">
        <v>137</v>
      </c>
      <c r="I34" s="10" t="s">
        <v>92</v>
      </c>
      <c r="J34" s="10" t="s">
        <v>11</v>
      </c>
      <c r="K34" s="10" t="s">
        <v>25</v>
      </c>
      <c r="L34" s="10" t="s">
        <v>13</v>
      </c>
      <c r="M34" s="10" t="s">
        <v>22</v>
      </c>
      <c r="N34" s="10" t="s">
        <v>20</v>
      </c>
      <c r="O34" s="10" t="s">
        <v>85</v>
      </c>
      <c r="P34" s="10" t="s">
        <v>97</v>
      </c>
      <c r="Q34" s="10" t="s">
        <v>98</v>
      </c>
      <c r="R34" s="10"/>
      <c r="S34" s="10"/>
      <c r="T34" s="10"/>
      <c r="U34" s="10"/>
      <c r="V34" s="9"/>
      <c r="W34" s="9"/>
      <c r="X34" s="9"/>
      <c r="Y34" s="7"/>
    </row>
    <row r="35" spans="1:25" x14ac:dyDescent="0.15">
      <c r="A35" s="90" t="s">
        <v>26</v>
      </c>
      <c r="B35" s="13" t="s">
        <v>64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>
        <v>60</v>
      </c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91"/>
      <c r="B36" s="16" t="s">
        <v>94</v>
      </c>
      <c r="C36" s="17"/>
      <c r="D36" s="17"/>
      <c r="E36" s="17"/>
      <c r="F36" s="17">
        <v>3</v>
      </c>
      <c r="G36" s="17">
        <f>1/2</f>
        <v>0.5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/>
    </row>
    <row r="37" spans="1:25" x14ac:dyDescent="0.15">
      <c r="A37" s="91"/>
      <c r="B37" s="16" t="s">
        <v>76</v>
      </c>
      <c r="C37" s="17"/>
      <c r="D37" s="17"/>
      <c r="E37" s="17">
        <v>15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2"/>
      <c r="B38" s="19" t="s">
        <v>30</v>
      </c>
      <c r="C38" s="20">
        <v>70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x14ac:dyDescent="0.15">
      <c r="A39" s="90" t="s">
        <v>31</v>
      </c>
      <c r="B39" s="13" t="s">
        <v>54</v>
      </c>
      <c r="C39" s="14"/>
      <c r="D39" s="14">
        <v>5</v>
      </c>
      <c r="E39" s="14"/>
      <c r="F39" s="14"/>
      <c r="G39" s="14"/>
      <c r="H39" s="14"/>
      <c r="I39" s="14">
        <v>20</v>
      </c>
      <c r="J39" s="14">
        <v>80</v>
      </c>
      <c r="K39" s="14">
        <f>1/4</f>
        <v>0.25</v>
      </c>
      <c r="L39" s="14">
        <v>20</v>
      </c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91"/>
      <c r="B40" s="16" t="s">
        <v>138</v>
      </c>
      <c r="C40" s="17"/>
      <c r="D40" s="17"/>
      <c r="E40" s="17"/>
      <c r="F40" s="17">
        <v>7</v>
      </c>
      <c r="G40" s="17"/>
      <c r="H40" s="17">
        <v>200</v>
      </c>
      <c r="I40" s="17"/>
      <c r="J40" s="17"/>
      <c r="K40" s="17"/>
      <c r="L40" s="17"/>
      <c r="M40" s="17">
        <v>3</v>
      </c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91"/>
      <c r="B41" s="16" t="s">
        <v>32</v>
      </c>
      <c r="C41" s="17">
        <v>60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2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</row>
    <row r="43" spans="1:25" x14ac:dyDescent="0.15">
      <c r="A43" s="90" t="s">
        <v>33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5" x14ac:dyDescent="0.15">
      <c r="A44" s="91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5" x14ac:dyDescent="0.15">
      <c r="A45" s="91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3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>
        <f>SUM(C32)</f>
        <v>1</v>
      </c>
      <c r="B47" s="24" t="s">
        <v>57</v>
      </c>
      <c r="C47" s="25">
        <f>SUM(C35:C38)</f>
        <v>70</v>
      </c>
      <c r="D47" s="25">
        <f t="shared" ref="D47:X47" si="6">SUM(D35:D38)</f>
        <v>0</v>
      </c>
      <c r="E47" s="25">
        <f t="shared" si="6"/>
        <v>15</v>
      </c>
      <c r="F47" s="25">
        <f t="shared" si="6"/>
        <v>3</v>
      </c>
      <c r="G47" s="25">
        <f t="shared" si="6"/>
        <v>0.5</v>
      </c>
      <c r="H47" s="25">
        <f t="shared" si="6"/>
        <v>0</v>
      </c>
      <c r="I47" s="25">
        <f t="shared" si="6"/>
        <v>0</v>
      </c>
      <c r="J47" s="25">
        <f t="shared" si="6"/>
        <v>0</v>
      </c>
      <c r="K47" s="25">
        <f t="shared" si="6"/>
        <v>0</v>
      </c>
      <c r="L47" s="25">
        <f t="shared" si="6"/>
        <v>0</v>
      </c>
      <c r="M47" s="25">
        <f t="shared" si="6"/>
        <v>0</v>
      </c>
      <c r="N47" s="25">
        <f t="shared" si="6"/>
        <v>60</v>
      </c>
      <c r="O47" s="25">
        <f t="shared" si="6"/>
        <v>0</v>
      </c>
      <c r="P47" s="25">
        <f t="shared" si="6"/>
        <v>0</v>
      </c>
      <c r="Q47" s="25">
        <f t="shared" si="6"/>
        <v>0</v>
      </c>
      <c r="R47" s="25">
        <f t="shared" si="6"/>
        <v>0</v>
      </c>
      <c r="S47" s="25">
        <f t="shared" si="6"/>
        <v>0</v>
      </c>
      <c r="T47" s="25">
        <f t="shared" si="6"/>
        <v>0</v>
      </c>
      <c r="U47" s="25">
        <f t="shared" si="6"/>
        <v>0</v>
      </c>
      <c r="V47" s="25">
        <f t="shared" si="6"/>
        <v>0</v>
      </c>
      <c r="W47" s="25">
        <f t="shared" si="6"/>
        <v>0</v>
      </c>
      <c r="X47" s="25">
        <f t="shared" si="6"/>
        <v>0</v>
      </c>
      <c r="Y47" s="7"/>
    </row>
    <row r="48" spans="1:25" x14ac:dyDescent="0.15">
      <c r="A48" s="27"/>
      <c r="B48" s="28" t="s">
        <v>58</v>
      </c>
      <c r="C48" s="29">
        <f>SUM(A47*C47)/1000</f>
        <v>7.0000000000000007E-2</v>
      </c>
      <c r="D48" s="29">
        <f>+(A47*D47)/1000</f>
        <v>0</v>
      </c>
      <c r="E48" s="29">
        <f>+(A47*E47)/1000</f>
        <v>1.4999999999999999E-2</v>
      </c>
      <c r="F48" s="29">
        <f>+(A47*F47)/1000</f>
        <v>3.0000000000000001E-3</v>
      </c>
      <c r="G48" s="29">
        <f>+(A47*G47)</f>
        <v>0.5</v>
      </c>
      <c r="H48" s="29">
        <f>+(A47*H47)/1000</f>
        <v>0</v>
      </c>
      <c r="I48" s="29">
        <f>+(A47*I47)/1000</f>
        <v>0</v>
      </c>
      <c r="J48" s="29">
        <f>+(A47*J47)/1000</f>
        <v>0</v>
      </c>
      <c r="K48" s="29">
        <f>+(A47*K47)/1000</f>
        <v>0</v>
      </c>
      <c r="L48" s="29">
        <f>+(A47*L47)/1000</f>
        <v>0</v>
      </c>
      <c r="M48" s="29">
        <f>+(A47*M47)/1000</f>
        <v>0</v>
      </c>
      <c r="N48" s="29">
        <f>+(A47*N47)/1000</f>
        <v>0.06</v>
      </c>
      <c r="O48" s="29">
        <f>+(A47*O47)/1000</f>
        <v>0</v>
      </c>
      <c r="P48" s="29">
        <f>+(A47*P47)/1000</f>
        <v>0</v>
      </c>
      <c r="Q48" s="29">
        <f>+(A47*Q47)/1000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7"/>
    </row>
    <row r="49" spans="1:25" x14ac:dyDescent="0.15">
      <c r="A49" s="23">
        <f>SUM(D32)</f>
        <v>1</v>
      </c>
      <c r="B49" s="28" t="s">
        <v>59</v>
      </c>
      <c r="C49" s="30">
        <f>SUM(C39:C42)</f>
        <v>60</v>
      </c>
      <c r="D49" s="30">
        <f t="shared" ref="D49:X49" si="7">SUM(D39:D42)</f>
        <v>5</v>
      </c>
      <c r="E49" s="30">
        <f t="shared" si="7"/>
        <v>0</v>
      </c>
      <c r="F49" s="30">
        <f t="shared" si="7"/>
        <v>7</v>
      </c>
      <c r="G49" s="30">
        <f t="shared" si="7"/>
        <v>0</v>
      </c>
      <c r="H49" s="30">
        <f t="shared" si="7"/>
        <v>200</v>
      </c>
      <c r="I49" s="30">
        <f t="shared" si="7"/>
        <v>20</v>
      </c>
      <c r="J49" s="30">
        <f t="shared" si="7"/>
        <v>80</v>
      </c>
      <c r="K49" s="30">
        <f t="shared" si="7"/>
        <v>0.25</v>
      </c>
      <c r="L49" s="30">
        <f t="shared" si="7"/>
        <v>20</v>
      </c>
      <c r="M49" s="30">
        <f t="shared" si="7"/>
        <v>3</v>
      </c>
      <c r="N49" s="30">
        <f t="shared" si="7"/>
        <v>0</v>
      </c>
      <c r="O49" s="30">
        <f t="shared" si="7"/>
        <v>0</v>
      </c>
      <c r="P49" s="30">
        <f t="shared" si="7"/>
        <v>0</v>
      </c>
      <c r="Q49" s="30">
        <f t="shared" si="7"/>
        <v>0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7"/>
    </row>
    <row r="50" spans="1:25" ht="11.25" thickBot="1" x14ac:dyDescent="0.2">
      <c r="A50" s="32"/>
      <c r="B50" s="33" t="s">
        <v>60</v>
      </c>
      <c r="C50" s="34">
        <f>SUM(A49*C49)/1000</f>
        <v>0.06</v>
      </c>
      <c r="D50" s="34">
        <f>+(A49*D49)/1000</f>
        <v>5.0000000000000001E-3</v>
      </c>
      <c r="E50" s="34">
        <f>+(A49*E49)/1000</f>
        <v>0</v>
      </c>
      <c r="F50" s="34">
        <f>+(A49*F49)/1000</f>
        <v>7.0000000000000001E-3</v>
      </c>
      <c r="G50" s="34">
        <f>+(A49*G49)/1000</f>
        <v>0</v>
      </c>
      <c r="H50" s="34">
        <f>+(A49*H49)/1000</f>
        <v>0.2</v>
      </c>
      <c r="I50" s="34">
        <f>+(A49*I49)/1000</f>
        <v>0.02</v>
      </c>
      <c r="J50" s="34">
        <f>+(A49*J49)/1000</f>
        <v>0.08</v>
      </c>
      <c r="K50" s="34">
        <f>+(A49*K49)</f>
        <v>0.25</v>
      </c>
      <c r="L50" s="34">
        <f>+(A49*L49)/1000</f>
        <v>0.02</v>
      </c>
      <c r="M50" s="34">
        <f>+(A49*M49)/1000</f>
        <v>3.0000000000000001E-3</v>
      </c>
      <c r="N50" s="34">
        <f>+(A49*N49)/1000</f>
        <v>0</v>
      </c>
      <c r="O50" s="34">
        <f>+(A49*O49)/1000</f>
        <v>0</v>
      </c>
      <c r="P50" s="34">
        <f>+(A49*P49)/1000</f>
        <v>0</v>
      </c>
      <c r="Q50" s="34">
        <f>+(A49*Q49)/1000</f>
        <v>0</v>
      </c>
      <c r="R50" s="34">
        <f>+(A49*R49)/1000</f>
        <v>0</v>
      </c>
      <c r="S50" s="34">
        <f>+(A49*S49)/1000</f>
        <v>0</v>
      </c>
      <c r="T50" s="34">
        <f>+(A49*T49)/1000</f>
        <v>0</v>
      </c>
      <c r="U50" s="34">
        <f>+(A49*U49)/1000</f>
        <v>0</v>
      </c>
      <c r="V50" s="35">
        <f>+(A49*V49)/1000</f>
        <v>0</v>
      </c>
      <c r="W50" s="35">
        <f>+(A49*W49)/1000</f>
        <v>0</v>
      </c>
      <c r="X50" s="35">
        <f>+(A49*X49)/1000</f>
        <v>0</v>
      </c>
      <c r="Y50" s="7"/>
    </row>
    <row r="51" spans="1:25" x14ac:dyDescent="0.15">
      <c r="A51" s="94" t="s">
        <v>40</v>
      </c>
      <c r="B51" s="95"/>
      <c r="C51" s="36">
        <f>+C50+C48</f>
        <v>0.13</v>
      </c>
      <c r="D51" s="36">
        <f t="shared" ref="D51:X51" si="8">+D50+D48</f>
        <v>5.0000000000000001E-3</v>
      </c>
      <c r="E51" s="36">
        <f t="shared" si="8"/>
        <v>1.4999999999999999E-2</v>
      </c>
      <c r="F51" s="36">
        <f t="shared" si="8"/>
        <v>0.01</v>
      </c>
      <c r="G51" s="36">
        <f t="shared" si="8"/>
        <v>0.5</v>
      </c>
      <c r="H51" s="36">
        <f t="shared" si="8"/>
        <v>0.2</v>
      </c>
      <c r="I51" s="36">
        <f t="shared" si="8"/>
        <v>0.02</v>
      </c>
      <c r="J51" s="36">
        <f t="shared" si="8"/>
        <v>0.08</v>
      </c>
      <c r="K51" s="36">
        <f t="shared" si="8"/>
        <v>0.25</v>
      </c>
      <c r="L51" s="36">
        <f t="shared" si="8"/>
        <v>0.02</v>
      </c>
      <c r="M51" s="36">
        <f t="shared" si="8"/>
        <v>3.0000000000000001E-3</v>
      </c>
      <c r="N51" s="36">
        <f t="shared" si="8"/>
        <v>0.06</v>
      </c>
      <c r="O51" s="36">
        <f t="shared" si="8"/>
        <v>0</v>
      </c>
      <c r="P51" s="36">
        <f t="shared" si="8"/>
        <v>0</v>
      </c>
      <c r="Q51" s="36">
        <f t="shared" si="8"/>
        <v>0</v>
      </c>
      <c r="R51" s="36">
        <f t="shared" si="8"/>
        <v>0</v>
      </c>
      <c r="S51" s="36">
        <f t="shared" si="8"/>
        <v>0</v>
      </c>
      <c r="T51" s="36">
        <f t="shared" si="8"/>
        <v>0</v>
      </c>
      <c r="U51" s="36">
        <f t="shared" si="8"/>
        <v>0</v>
      </c>
      <c r="V51" s="37">
        <f t="shared" si="8"/>
        <v>0</v>
      </c>
      <c r="W51" s="37">
        <f t="shared" si="8"/>
        <v>0</v>
      </c>
      <c r="X51" s="37">
        <f t="shared" si="8"/>
        <v>0</v>
      </c>
      <c r="Y51" s="7"/>
    </row>
    <row r="52" spans="1:25" x14ac:dyDescent="0.15">
      <c r="A52" s="87" t="s">
        <v>41</v>
      </c>
      <c r="B52" s="89"/>
      <c r="C52" s="38">
        <v>264</v>
      </c>
      <c r="D52" s="38">
        <v>578</v>
      </c>
      <c r="E52" s="38">
        <v>1748</v>
      </c>
      <c r="F52" s="38">
        <v>2352</v>
      </c>
      <c r="G52" s="38">
        <v>53</v>
      </c>
      <c r="H52" s="38">
        <v>132</v>
      </c>
      <c r="I52" s="38">
        <v>1191</v>
      </c>
      <c r="J52" s="38">
        <v>137</v>
      </c>
      <c r="K52" s="38">
        <v>138</v>
      </c>
      <c r="L52" s="38">
        <v>787</v>
      </c>
      <c r="M52" s="38">
        <v>153</v>
      </c>
      <c r="N52" s="38">
        <v>338</v>
      </c>
      <c r="O52" s="38">
        <v>147</v>
      </c>
      <c r="P52" s="38">
        <v>988</v>
      </c>
      <c r="Q52" s="38">
        <v>198</v>
      </c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>
        <f>SUM(A47)</f>
        <v>1</v>
      </c>
      <c r="B53" s="41" t="s">
        <v>42</v>
      </c>
      <c r="C53" s="42">
        <f>SUM(C48*C52)</f>
        <v>18.48</v>
      </c>
      <c r="D53" s="42">
        <f>SUM(D48*D52)</f>
        <v>0</v>
      </c>
      <c r="E53" s="42">
        <f t="shared" ref="E53:X53" si="9">SUM(E48*E52)</f>
        <v>26.22</v>
      </c>
      <c r="F53" s="42">
        <f t="shared" si="9"/>
        <v>7.056</v>
      </c>
      <c r="G53" s="42">
        <f t="shared" si="9"/>
        <v>26.5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20.279999999999998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98.536000000000001</v>
      </c>
    </row>
    <row r="54" spans="1:25" x14ac:dyDescent="0.15">
      <c r="A54" s="40">
        <f>SUM(A49)</f>
        <v>1</v>
      </c>
      <c r="B54" s="41" t="s">
        <v>42</v>
      </c>
      <c r="C54" s="42">
        <f>SUM(C50*C52)</f>
        <v>15.84</v>
      </c>
      <c r="D54" s="42">
        <f>SUM(D50*D52)</f>
        <v>2.89</v>
      </c>
      <c r="E54" s="42">
        <f t="shared" ref="E54:X54" si="10">SUM(E50*E52)</f>
        <v>0</v>
      </c>
      <c r="F54" s="42">
        <f t="shared" si="10"/>
        <v>16.463999999999999</v>
      </c>
      <c r="G54" s="42">
        <f t="shared" si="10"/>
        <v>0</v>
      </c>
      <c r="H54" s="42">
        <f t="shared" si="10"/>
        <v>26.400000000000002</v>
      </c>
      <c r="I54" s="42">
        <f t="shared" si="10"/>
        <v>23.82</v>
      </c>
      <c r="J54" s="42">
        <f t="shared" si="10"/>
        <v>10.96</v>
      </c>
      <c r="K54" s="42">
        <f t="shared" si="10"/>
        <v>34.5</v>
      </c>
      <c r="L54" s="42">
        <f t="shared" si="10"/>
        <v>15.74</v>
      </c>
      <c r="M54" s="42">
        <f t="shared" si="10"/>
        <v>0.45900000000000002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147.07300000000004</v>
      </c>
    </row>
    <row r="55" spans="1:25" x14ac:dyDescent="0.15">
      <c r="A55" s="96" t="s">
        <v>43</v>
      </c>
      <c r="B55" s="97"/>
      <c r="C55" s="44">
        <f>SUM(C53:C54)</f>
        <v>34.32</v>
      </c>
      <c r="D55" s="44">
        <f t="shared" ref="D55:X55" si="11">+D51*D52</f>
        <v>2.89</v>
      </c>
      <c r="E55" s="44">
        <f t="shared" si="11"/>
        <v>26.22</v>
      </c>
      <c r="F55" s="44">
        <f t="shared" si="11"/>
        <v>23.52</v>
      </c>
      <c r="G55" s="44">
        <f t="shared" si="11"/>
        <v>26.5</v>
      </c>
      <c r="H55" s="44">
        <f t="shared" si="11"/>
        <v>26.400000000000002</v>
      </c>
      <c r="I55" s="44">
        <f t="shared" si="11"/>
        <v>23.82</v>
      </c>
      <c r="J55" s="44">
        <f t="shared" si="11"/>
        <v>10.96</v>
      </c>
      <c r="K55" s="44">
        <f t="shared" si="11"/>
        <v>34.5</v>
      </c>
      <c r="L55" s="44">
        <f t="shared" si="11"/>
        <v>15.74</v>
      </c>
      <c r="M55" s="44">
        <f t="shared" si="11"/>
        <v>0.45900000000000002</v>
      </c>
      <c r="N55" s="44">
        <f t="shared" si="11"/>
        <v>20.279999999999998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245.60900000000001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81" t="s">
        <v>44</v>
      </c>
      <c r="B58" s="81"/>
      <c r="C58" s="50"/>
      <c r="H58" s="81" t="s">
        <v>45</v>
      </c>
      <c r="I58" s="81"/>
      <c r="J58" s="81"/>
      <c r="K58" s="81"/>
      <c r="P58" s="81" t="s">
        <v>46</v>
      </c>
      <c r="Q58" s="81"/>
      <c r="R58" s="81"/>
      <c r="S58" s="81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selection activeCell="J39" sqref="J39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98" t="s">
        <v>0</v>
      </c>
      <c r="C1" s="98"/>
      <c r="D1" s="98"/>
      <c r="E1" s="98"/>
      <c r="F1" s="98"/>
      <c r="G1" s="98"/>
      <c r="H1" s="98"/>
      <c r="I1" s="98"/>
      <c r="J1" s="98"/>
      <c r="L1" s="2"/>
      <c r="M1" s="99" t="s">
        <v>1</v>
      </c>
      <c r="N1" s="99"/>
      <c r="O1" s="99"/>
      <c r="P1" s="99"/>
      <c r="Q1" s="99"/>
      <c r="R1" s="99" t="s">
        <v>2</v>
      </c>
      <c r="S1" s="99"/>
      <c r="T1" s="99"/>
      <c r="U1" s="99"/>
      <c r="V1" s="99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2" t="s">
        <v>149</v>
      </c>
      <c r="Q2" s="82"/>
      <c r="R2" s="82"/>
      <c r="S2" s="82"/>
      <c r="T2" s="5"/>
      <c r="U2" s="5"/>
      <c r="V2" s="5"/>
    </row>
    <row r="3" spans="1:25" x14ac:dyDescent="0.15">
      <c r="A3" s="83"/>
      <c r="B3" s="84"/>
      <c r="C3" s="87" t="s">
        <v>4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  <c r="W3" s="6"/>
      <c r="X3" s="6"/>
      <c r="Y3" s="7"/>
    </row>
    <row r="4" spans="1:25" ht="55.5" thickBot="1" x14ac:dyDescent="0.2">
      <c r="A4" s="85"/>
      <c r="B4" s="86"/>
      <c r="C4" s="8" t="s">
        <v>5</v>
      </c>
      <c r="D4" s="9" t="s">
        <v>6</v>
      </c>
      <c r="E4" s="10" t="s">
        <v>7</v>
      </c>
      <c r="F4" s="10" t="s">
        <v>8</v>
      </c>
      <c r="G4" s="10" t="s">
        <v>10</v>
      </c>
      <c r="H4" s="10" t="s">
        <v>63</v>
      </c>
      <c r="I4" s="11" t="s">
        <v>11</v>
      </c>
      <c r="J4" s="10" t="s">
        <v>14</v>
      </c>
      <c r="K4" s="10" t="s">
        <v>16</v>
      </c>
      <c r="L4" s="10" t="s">
        <v>84</v>
      </c>
      <c r="M4" s="10" t="s">
        <v>99</v>
      </c>
      <c r="N4" s="11" t="s">
        <v>17</v>
      </c>
      <c r="O4" s="10" t="s">
        <v>23</v>
      </c>
      <c r="P4" s="10" t="s">
        <v>100</v>
      </c>
      <c r="Q4" s="10" t="s">
        <v>18</v>
      </c>
      <c r="R4" s="10" t="s">
        <v>48</v>
      </c>
      <c r="S4" s="10" t="s">
        <v>21</v>
      </c>
      <c r="T4" s="10" t="s">
        <v>52</v>
      </c>
      <c r="U4" s="11" t="s">
        <v>22</v>
      </c>
      <c r="V4" s="12" t="s">
        <v>117</v>
      </c>
      <c r="W4" s="9"/>
      <c r="X4" s="9"/>
      <c r="Y4" s="7"/>
    </row>
    <row r="5" spans="1:25" x14ac:dyDescent="0.15">
      <c r="A5" s="90" t="s">
        <v>26</v>
      </c>
      <c r="B5" s="13" t="s">
        <v>64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>
        <v>70</v>
      </c>
      <c r="T5" s="14">
        <v>70</v>
      </c>
      <c r="U5" s="14"/>
      <c r="V5" s="15"/>
      <c r="W5" s="15"/>
      <c r="X5" s="15"/>
      <c r="Y5" s="7"/>
    </row>
    <row r="6" spans="1:25" x14ac:dyDescent="0.15">
      <c r="A6" s="91"/>
      <c r="B6" s="16" t="s">
        <v>101</v>
      </c>
      <c r="C6" s="17"/>
      <c r="D6" s="17"/>
      <c r="E6" s="17">
        <v>7</v>
      </c>
      <c r="F6" s="17"/>
      <c r="G6" s="17"/>
      <c r="H6" s="17">
        <v>35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8"/>
      <c r="X6" s="18"/>
      <c r="Y6" s="7"/>
    </row>
    <row r="7" spans="1:25" x14ac:dyDescent="0.15">
      <c r="A7" s="91"/>
      <c r="B7" s="16" t="s">
        <v>116</v>
      </c>
      <c r="C7" s="17"/>
      <c r="D7" s="17"/>
      <c r="E7" s="17"/>
      <c r="F7" s="17">
        <v>7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>
        <v>50</v>
      </c>
      <c r="W7" s="18"/>
      <c r="X7" s="18"/>
      <c r="Y7" s="7"/>
    </row>
    <row r="8" spans="1:25" ht="11.25" thickBot="1" x14ac:dyDescent="0.2">
      <c r="A8" s="92"/>
      <c r="B8" s="19" t="s">
        <v>32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x14ac:dyDescent="0.15">
      <c r="A9" s="90" t="s">
        <v>31</v>
      </c>
      <c r="B9" s="13" t="s">
        <v>102</v>
      </c>
      <c r="C9" s="14"/>
      <c r="D9" s="14"/>
      <c r="E9" s="14"/>
      <c r="F9" s="14"/>
      <c r="G9" s="14"/>
      <c r="H9" s="14"/>
      <c r="I9" s="14">
        <v>30</v>
      </c>
      <c r="J9" s="14">
        <v>30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5"/>
      <c r="W9" s="15"/>
      <c r="X9" s="15"/>
      <c r="Y9" s="7"/>
    </row>
    <row r="10" spans="1:25" x14ac:dyDescent="0.15">
      <c r="A10" s="91"/>
      <c r="B10" s="22" t="s">
        <v>151</v>
      </c>
      <c r="C10" s="17"/>
      <c r="D10" s="17">
        <v>7</v>
      </c>
      <c r="E10" s="17"/>
      <c r="F10" s="17"/>
      <c r="G10" s="17"/>
      <c r="H10" s="17"/>
      <c r="I10" s="17"/>
      <c r="J10" s="17"/>
      <c r="K10" s="17">
        <v>45</v>
      </c>
      <c r="L10" s="17">
        <v>50</v>
      </c>
      <c r="M10" s="17"/>
      <c r="N10" s="17"/>
      <c r="O10" s="17"/>
      <c r="P10" s="17"/>
      <c r="Q10" s="17"/>
      <c r="R10" s="17"/>
      <c r="S10" s="17"/>
      <c r="T10" s="17"/>
      <c r="U10" s="17">
        <v>5</v>
      </c>
      <c r="V10" s="18"/>
      <c r="W10" s="18"/>
      <c r="X10" s="18"/>
      <c r="Y10" s="7"/>
    </row>
    <row r="11" spans="1:25" x14ac:dyDescent="0.15">
      <c r="A11" s="91"/>
      <c r="B11" s="22" t="s">
        <v>104</v>
      </c>
      <c r="C11" s="17">
        <v>40</v>
      </c>
      <c r="D11" s="17"/>
      <c r="E11" s="17"/>
      <c r="F11" s="17">
        <v>7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92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x14ac:dyDescent="0.15">
      <c r="A13" s="90" t="s">
        <v>33</v>
      </c>
      <c r="B13" s="13" t="s">
        <v>105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v>80</v>
      </c>
      <c r="P13" s="14"/>
      <c r="Q13" s="14"/>
      <c r="R13" s="14"/>
      <c r="S13" s="14"/>
      <c r="T13" s="14"/>
      <c r="U13" s="14"/>
      <c r="V13" s="15"/>
      <c r="W13" s="15"/>
      <c r="X13" s="15"/>
      <c r="Y13" s="7"/>
    </row>
    <row r="14" spans="1:25" x14ac:dyDescent="0.15">
      <c r="A14" s="91"/>
      <c r="B14" s="16" t="s">
        <v>106</v>
      </c>
      <c r="C14" s="17"/>
      <c r="D14" s="17">
        <v>5</v>
      </c>
      <c r="E14" s="17"/>
      <c r="F14" s="17"/>
      <c r="G14" s="17">
        <v>18</v>
      </c>
      <c r="H14" s="17"/>
      <c r="I14" s="17"/>
      <c r="J14" s="17"/>
      <c r="K14" s="17"/>
      <c r="L14" s="17"/>
      <c r="M14" s="17"/>
      <c r="N14" s="17"/>
      <c r="O14" s="17">
        <v>25</v>
      </c>
      <c r="P14" s="17">
        <f>1/10</f>
        <v>0.1</v>
      </c>
      <c r="Q14" s="17">
        <v>28</v>
      </c>
      <c r="R14" s="17"/>
      <c r="S14" s="17"/>
      <c r="T14" s="17"/>
      <c r="U14" s="17"/>
      <c r="V14" s="18"/>
      <c r="W14" s="18"/>
      <c r="X14" s="18"/>
      <c r="Y14" s="7"/>
    </row>
    <row r="15" spans="1:25" x14ac:dyDescent="0.15">
      <c r="A15" s="91"/>
      <c r="B15" s="16" t="s">
        <v>107</v>
      </c>
      <c r="C15" s="17">
        <v>40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>
        <v>25</v>
      </c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93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36</v>
      </c>
      <c r="C17" s="25">
        <f>SUM(C5:C12)</f>
        <v>80</v>
      </c>
      <c r="D17" s="25">
        <f t="shared" ref="D17:X17" si="0">SUM(D5:D12)</f>
        <v>7</v>
      </c>
      <c r="E17" s="25">
        <f t="shared" si="0"/>
        <v>7</v>
      </c>
      <c r="F17" s="25">
        <f t="shared" si="0"/>
        <v>14</v>
      </c>
      <c r="G17" s="25">
        <f t="shared" si="0"/>
        <v>0</v>
      </c>
      <c r="H17" s="25">
        <f t="shared" si="0"/>
        <v>35</v>
      </c>
      <c r="I17" s="25">
        <f t="shared" si="0"/>
        <v>30</v>
      </c>
      <c r="J17" s="25">
        <f t="shared" si="0"/>
        <v>30</v>
      </c>
      <c r="K17" s="25">
        <f t="shared" si="0"/>
        <v>45</v>
      </c>
      <c r="L17" s="25">
        <f t="shared" si="0"/>
        <v>50</v>
      </c>
      <c r="M17" s="25">
        <f t="shared" si="0"/>
        <v>0</v>
      </c>
      <c r="N17" s="25">
        <f t="shared" si="0"/>
        <v>0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70</v>
      </c>
      <c r="T17" s="25">
        <f t="shared" si="0"/>
        <v>70</v>
      </c>
      <c r="U17" s="25">
        <f t="shared" si="0"/>
        <v>5</v>
      </c>
      <c r="V17" s="25">
        <f t="shared" si="0"/>
        <v>50</v>
      </c>
      <c r="W17" s="26">
        <f t="shared" si="0"/>
        <v>0</v>
      </c>
      <c r="X17" s="26">
        <f t="shared" si="0"/>
        <v>0</v>
      </c>
      <c r="Y17" s="7"/>
    </row>
    <row r="18" spans="1:25" x14ac:dyDescent="0.15">
      <c r="A18" s="27"/>
      <c r="B18" s="28" t="s">
        <v>37</v>
      </c>
      <c r="C18" s="29">
        <f>SUM(A17*C17)/1000</f>
        <v>0.08</v>
      </c>
      <c r="D18" s="29">
        <f>+(A17*D17)/1000</f>
        <v>7.0000000000000001E-3</v>
      </c>
      <c r="E18" s="29">
        <f>+(A17*E17)/1000</f>
        <v>7.0000000000000001E-3</v>
      </c>
      <c r="F18" s="29">
        <f>+(A17*F17)/1000</f>
        <v>1.4E-2</v>
      </c>
      <c r="G18" s="29">
        <f>+(A17*G17)/1000</f>
        <v>0</v>
      </c>
      <c r="H18" s="29">
        <f>+(A17*H17)/1000</f>
        <v>3.5000000000000003E-2</v>
      </c>
      <c r="I18" s="29">
        <f>+(A17*I17)/1000</f>
        <v>0.03</v>
      </c>
      <c r="J18" s="29">
        <f>+(A17*J17)/1000</f>
        <v>0.03</v>
      </c>
      <c r="K18" s="29">
        <f>+(A17*K17)/1000</f>
        <v>4.4999999999999998E-2</v>
      </c>
      <c r="L18" s="29">
        <f>+(A17*L17)/1000</f>
        <v>0.05</v>
      </c>
      <c r="M18" s="29">
        <f>+(A17*M17)/1000</f>
        <v>0</v>
      </c>
      <c r="N18" s="29">
        <f>+(A17*N17)/1000</f>
        <v>0</v>
      </c>
      <c r="O18" s="29">
        <f>+(A17*O17)/1000</f>
        <v>0</v>
      </c>
      <c r="P18" s="29">
        <f>+(A17*P17)/1000</f>
        <v>0</v>
      </c>
      <c r="Q18" s="29">
        <f>+(A17*Q17)/1000</f>
        <v>0</v>
      </c>
      <c r="R18" s="29">
        <f>+(A17*R17)/1000</f>
        <v>0</v>
      </c>
      <c r="S18" s="29">
        <f>+(A17*S17)/1000</f>
        <v>7.0000000000000007E-2</v>
      </c>
      <c r="T18" s="29">
        <f>+(A17*T17)/1000</f>
        <v>7.0000000000000007E-2</v>
      </c>
      <c r="U18" s="29">
        <f>+(A17*U17)/1000</f>
        <v>5.0000000000000001E-3</v>
      </c>
      <c r="V18" s="29">
        <f>+(A17*V17)/1000</f>
        <v>0.05</v>
      </c>
      <c r="W18" s="29">
        <f>+(A17*W17)/1000</f>
        <v>0</v>
      </c>
      <c r="X18" s="29">
        <f>+(A17*X17)/1000</f>
        <v>0</v>
      </c>
      <c r="Y18" s="7"/>
    </row>
    <row r="19" spans="1:25" x14ac:dyDescent="0.15">
      <c r="A19" s="23">
        <f>SUM(D2)</f>
        <v>1</v>
      </c>
      <c r="B19" s="28" t="s">
        <v>38</v>
      </c>
      <c r="C19" s="30">
        <f>SUM(C13:C16)</f>
        <v>40</v>
      </c>
      <c r="D19" s="30">
        <f t="shared" ref="D19:X19" si="1">SUM(D13:D16)</f>
        <v>5</v>
      </c>
      <c r="E19" s="30">
        <f t="shared" si="1"/>
        <v>0</v>
      </c>
      <c r="F19" s="30">
        <f t="shared" si="1"/>
        <v>0</v>
      </c>
      <c r="G19" s="30">
        <f t="shared" si="1"/>
        <v>18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>SUM(N13:N16)</f>
        <v>0</v>
      </c>
      <c r="O19" s="30">
        <f t="shared" si="1"/>
        <v>105</v>
      </c>
      <c r="P19" s="30">
        <f t="shared" si="1"/>
        <v>0.1</v>
      </c>
      <c r="Q19" s="30">
        <f t="shared" si="1"/>
        <v>28</v>
      </c>
      <c r="R19" s="30">
        <f t="shared" si="1"/>
        <v>25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1">
        <f t="shared" si="1"/>
        <v>0</v>
      </c>
      <c r="X19" s="31">
        <f t="shared" si="1"/>
        <v>0</v>
      </c>
      <c r="Y19" s="7"/>
    </row>
    <row r="20" spans="1:25" ht="11.25" thickBot="1" x14ac:dyDescent="0.2">
      <c r="A20" s="32"/>
      <c r="B20" s="33" t="s">
        <v>39</v>
      </c>
      <c r="C20" s="34">
        <f>SUM(A19*C19)/1000</f>
        <v>0.04</v>
      </c>
      <c r="D20" s="34">
        <f>+(A19*D19)/1000</f>
        <v>5.0000000000000001E-3</v>
      </c>
      <c r="E20" s="34">
        <f>+(A19*E19)/1000</f>
        <v>0</v>
      </c>
      <c r="F20" s="34">
        <f>+(A19*F19)/1000</f>
        <v>0</v>
      </c>
      <c r="G20" s="34">
        <f>+(A19*G19)/1000</f>
        <v>1.7999999999999999E-2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0</v>
      </c>
      <c r="O20" s="34">
        <f>+(A19*O19)/1000</f>
        <v>0.105</v>
      </c>
      <c r="P20" s="34">
        <f>+(A19*P19)</f>
        <v>0.1</v>
      </c>
      <c r="Q20" s="34">
        <f>+(A19*Q19)/1000</f>
        <v>2.8000000000000001E-2</v>
      </c>
      <c r="R20" s="34">
        <f>+(A19*R19)/1000</f>
        <v>2.5000000000000001E-2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</row>
    <row r="21" spans="1:25" x14ac:dyDescent="0.15">
      <c r="A21" s="94" t="s">
        <v>40</v>
      </c>
      <c r="B21" s="95"/>
      <c r="C21" s="36">
        <f>+C20+C18</f>
        <v>0.12</v>
      </c>
      <c r="D21" s="36">
        <f t="shared" ref="D21:X21" si="2">+D20+D18</f>
        <v>1.2E-2</v>
      </c>
      <c r="E21" s="36">
        <f t="shared" si="2"/>
        <v>7.0000000000000001E-3</v>
      </c>
      <c r="F21" s="36">
        <f t="shared" si="2"/>
        <v>1.4E-2</v>
      </c>
      <c r="G21" s="36">
        <f t="shared" si="2"/>
        <v>1.7999999999999999E-2</v>
      </c>
      <c r="H21" s="36">
        <f t="shared" si="2"/>
        <v>3.5000000000000003E-2</v>
      </c>
      <c r="I21" s="36">
        <f t="shared" si="2"/>
        <v>0.03</v>
      </c>
      <c r="J21" s="36">
        <f t="shared" si="2"/>
        <v>0.03</v>
      </c>
      <c r="K21" s="36">
        <f t="shared" si="2"/>
        <v>4.4999999999999998E-2</v>
      </c>
      <c r="L21" s="36">
        <f t="shared" si="2"/>
        <v>0.05</v>
      </c>
      <c r="M21" s="36">
        <f t="shared" si="2"/>
        <v>0</v>
      </c>
      <c r="N21" s="36">
        <f t="shared" si="2"/>
        <v>0</v>
      </c>
      <c r="O21" s="36">
        <f t="shared" si="2"/>
        <v>0.105</v>
      </c>
      <c r="P21" s="36">
        <f t="shared" si="2"/>
        <v>0.1</v>
      </c>
      <c r="Q21" s="36">
        <f t="shared" si="2"/>
        <v>2.8000000000000001E-2</v>
      </c>
      <c r="R21" s="36">
        <f t="shared" si="2"/>
        <v>2.5000000000000001E-2</v>
      </c>
      <c r="S21" s="36">
        <f t="shared" si="2"/>
        <v>7.0000000000000007E-2</v>
      </c>
      <c r="T21" s="36">
        <f t="shared" si="2"/>
        <v>7.0000000000000007E-2</v>
      </c>
      <c r="U21" s="36">
        <f t="shared" si="2"/>
        <v>5.0000000000000001E-3</v>
      </c>
      <c r="V21" s="36">
        <f t="shared" si="2"/>
        <v>0.05</v>
      </c>
      <c r="W21" s="37">
        <f t="shared" si="2"/>
        <v>0</v>
      </c>
      <c r="X21" s="37">
        <f t="shared" si="2"/>
        <v>0</v>
      </c>
      <c r="Y21" s="7"/>
    </row>
    <row r="22" spans="1:25" x14ac:dyDescent="0.15">
      <c r="A22" s="87" t="s">
        <v>41</v>
      </c>
      <c r="B22" s="89"/>
      <c r="C22" s="38">
        <v>264</v>
      </c>
      <c r="D22" s="38">
        <v>578</v>
      </c>
      <c r="E22" s="38">
        <v>2352</v>
      </c>
      <c r="F22" s="38">
        <v>1748</v>
      </c>
      <c r="G22" s="38">
        <v>390</v>
      </c>
      <c r="H22" s="38">
        <v>414</v>
      </c>
      <c r="I22" s="38">
        <v>137</v>
      </c>
      <c r="J22" s="38">
        <v>94</v>
      </c>
      <c r="K22" s="38">
        <v>2373</v>
      </c>
      <c r="L22" s="38">
        <v>268</v>
      </c>
      <c r="M22" s="38">
        <v>132</v>
      </c>
      <c r="N22" s="38">
        <v>198</v>
      </c>
      <c r="O22" s="38">
        <v>348</v>
      </c>
      <c r="P22" s="38">
        <v>53</v>
      </c>
      <c r="Q22" s="38">
        <v>209</v>
      </c>
      <c r="R22" s="38">
        <v>862</v>
      </c>
      <c r="S22" s="38">
        <v>762</v>
      </c>
      <c r="T22" s="38">
        <v>526</v>
      </c>
      <c r="U22" s="38">
        <v>153</v>
      </c>
      <c r="V22" s="38">
        <v>244</v>
      </c>
      <c r="W22" s="39"/>
      <c r="X22" s="39"/>
      <c r="Y22" s="7"/>
    </row>
    <row r="23" spans="1:25" x14ac:dyDescent="0.15">
      <c r="A23" s="40">
        <f>SUM(A17)</f>
        <v>1</v>
      </c>
      <c r="B23" s="41" t="s">
        <v>42</v>
      </c>
      <c r="C23" s="42">
        <f>SUM(C18*C22)</f>
        <v>21.12</v>
      </c>
      <c r="D23" s="42">
        <f>SUM(D18*D22)</f>
        <v>4.0460000000000003</v>
      </c>
      <c r="E23" s="42">
        <f t="shared" ref="E23:X23" si="3">SUM(E18*E22)</f>
        <v>16.463999999999999</v>
      </c>
      <c r="F23" s="42">
        <f t="shared" si="3"/>
        <v>24.472000000000001</v>
      </c>
      <c r="G23" s="42">
        <f t="shared" si="3"/>
        <v>0</v>
      </c>
      <c r="H23" s="42">
        <f t="shared" si="3"/>
        <v>14.490000000000002</v>
      </c>
      <c r="I23" s="42">
        <f t="shared" si="3"/>
        <v>4.1099999999999994</v>
      </c>
      <c r="J23" s="42">
        <f t="shared" si="3"/>
        <v>2.82</v>
      </c>
      <c r="K23" s="42">
        <f t="shared" si="3"/>
        <v>106.785</v>
      </c>
      <c r="L23" s="42">
        <f t="shared" si="3"/>
        <v>13.4</v>
      </c>
      <c r="M23" s="42">
        <f t="shared" si="3"/>
        <v>0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53.34</v>
      </c>
      <c r="T23" s="42">
        <f t="shared" si="3"/>
        <v>36.82</v>
      </c>
      <c r="U23" s="42">
        <f t="shared" si="3"/>
        <v>0.76500000000000001</v>
      </c>
      <c r="V23" s="42">
        <f t="shared" si="3"/>
        <v>12.200000000000001</v>
      </c>
      <c r="W23" s="42">
        <f t="shared" si="3"/>
        <v>0</v>
      </c>
      <c r="X23" s="42">
        <f t="shared" si="3"/>
        <v>0</v>
      </c>
      <c r="Y23" s="43">
        <f>SUM(C23:X23)</f>
        <v>310.83199999999999</v>
      </c>
    </row>
    <row r="24" spans="1:25" x14ac:dyDescent="0.15">
      <c r="A24" s="40">
        <f>SUM(A19)</f>
        <v>1</v>
      </c>
      <c r="B24" s="41" t="s">
        <v>42</v>
      </c>
      <c r="C24" s="42">
        <f>SUM(C20*C22)</f>
        <v>10.56</v>
      </c>
      <c r="D24" s="42">
        <f>SUM(D20*D22)</f>
        <v>2.89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7.02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36.54</v>
      </c>
      <c r="P24" s="42">
        <f t="shared" si="4"/>
        <v>5.3000000000000007</v>
      </c>
      <c r="Q24" s="42">
        <f t="shared" si="4"/>
        <v>5.8520000000000003</v>
      </c>
      <c r="R24" s="42">
        <f t="shared" si="4"/>
        <v>21.55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89.712000000000003</v>
      </c>
    </row>
    <row r="25" spans="1:25" x14ac:dyDescent="0.15">
      <c r="A25" s="96" t="s">
        <v>43</v>
      </c>
      <c r="B25" s="97"/>
      <c r="C25" s="44">
        <f>SUM(C23:C24)</f>
        <v>31.68</v>
      </c>
      <c r="D25" s="44">
        <f t="shared" ref="D25:X25" si="5">+D21*D22</f>
        <v>6.9359999999999999</v>
      </c>
      <c r="E25" s="44">
        <f t="shared" si="5"/>
        <v>16.463999999999999</v>
      </c>
      <c r="F25" s="44">
        <f t="shared" si="5"/>
        <v>24.472000000000001</v>
      </c>
      <c r="G25" s="44">
        <f t="shared" si="5"/>
        <v>7.02</v>
      </c>
      <c r="H25" s="44">
        <f t="shared" si="5"/>
        <v>14.490000000000002</v>
      </c>
      <c r="I25" s="44">
        <f t="shared" si="5"/>
        <v>4.1099999999999994</v>
      </c>
      <c r="J25" s="44">
        <f t="shared" si="5"/>
        <v>2.82</v>
      </c>
      <c r="K25" s="44">
        <f t="shared" si="5"/>
        <v>106.785</v>
      </c>
      <c r="L25" s="44">
        <f t="shared" si="5"/>
        <v>13.4</v>
      </c>
      <c r="M25" s="44">
        <f t="shared" si="5"/>
        <v>0</v>
      </c>
      <c r="N25" s="44">
        <f t="shared" si="5"/>
        <v>0</v>
      </c>
      <c r="O25" s="44">
        <f t="shared" si="5"/>
        <v>36.54</v>
      </c>
      <c r="P25" s="44">
        <f t="shared" si="5"/>
        <v>5.3000000000000007</v>
      </c>
      <c r="Q25" s="44">
        <f t="shared" si="5"/>
        <v>5.8520000000000003</v>
      </c>
      <c r="R25" s="44">
        <f t="shared" si="5"/>
        <v>21.55</v>
      </c>
      <c r="S25" s="44">
        <f t="shared" si="5"/>
        <v>53.34</v>
      </c>
      <c r="T25" s="44">
        <f t="shared" si="5"/>
        <v>36.82</v>
      </c>
      <c r="U25" s="44">
        <f t="shared" si="5"/>
        <v>0.76500000000000001</v>
      </c>
      <c r="V25" s="44">
        <f t="shared" si="5"/>
        <v>12.200000000000001</v>
      </c>
      <c r="W25" s="45">
        <f t="shared" si="5"/>
        <v>0</v>
      </c>
      <c r="X25" s="45">
        <f t="shared" si="5"/>
        <v>0</v>
      </c>
      <c r="Y25" s="43">
        <f>SUM(C25:X25)</f>
        <v>400.54399999999998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1" t="s">
        <v>44</v>
      </c>
      <c r="B28" s="81"/>
      <c r="C28" s="50"/>
      <c r="H28" s="81" t="s">
        <v>45</v>
      </c>
      <c r="I28" s="81"/>
      <c r="J28" s="81"/>
      <c r="K28" s="81"/>
      <c r="P28" s="81" t="s">
        <v>46</v>
      </c>
      <c r="Q28" s="81"/>
      <c r="R28" s="81"/>
      <c r="S28" s="81"/>
    </row>
    <row r="31" spans="1:25" x14ac:dyDescent="0.15">
      <c r="B31" s="98" t="s">
        <v>0</v>
      </c>
      <c r="C31" s="98"/>
      <c r="D31" s="98"/>
      <c r="E31" s="98"/>
      <c r="F31" s="98"/>
      <c r="G31" s="98"/>
      <c r="H31" s="98"/>
      <c r="I31" s="98"/>
      <c r="J31" s="98"/>
      <c r="L31" s="2"/>
      <c r="M31" s="99" t="s">
        <v>1</v>
      </c>
      <c r="N31" s="99"/>
      <c r="O31" s="99"/>
      <c r="P31" s="99"/>
      <c r="Q31" s="99"/>
      <c r="R31" s="99" t="s">
        <v>47</v>
      </c>
      <c r="S31" s="99"/>
      <c r="T31" s="99"/>
      <c r="U31" s="99"/>
      <c r="V31" s="99"/>
    </row>
    <row r="32" spans="1:25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82"/>
      <c r="Q32" s="82"/>
      <c r="R32" s="82"/>
      <c r="S32" s="82"/>
      <c r="T32" s="5"/>
      <c r="U32" s="5"/>
      <c r="V32" s="5"/>
    </row>
    <row r="33" spans="1:26" x14ac:dyDescent="0.15">
      <c r="A33" s="83"/>
      <c r="B33" s="84"/>
      <c r="C33" s="87" t="s">
        <v>4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9"/>
      <c r="W33" s="6"/>
      <c r="X33" s="6"/>
      <c r="Y33" s="7"/>
    </row>
    <row r="34" spans="1:26" ht="63.75" thickBot="1" x14ac:dyDescent="0.2">
      <c r="A34" s="85"/>
      <c r="B34" s="86"/>
      <c r="C34" s="8" t="s">
        <v>5</v>
      </c>
      <c r="D34" s="10" t="s">
        <v>6</v>
      </c>
      <c r="E34" s="10" t="s">
        <v>8</v>
      </c>
      <c r="F34" s="10" t="s">
        <v>10</v>
      </c>
      <c r="G34" s="10" t="s">
        <v>70</v>
      </c>
      <c r="H34" s="10" t="s">
        <v>18</v>
      </c>
      <c r="I34" s="10" t="s">
        <v>12</v>
      </c>
      <c r="J34" s="10" t="s">
        <v>136</v>
      </c>
      <c r="K34" s="10" t="s">
        <v>135</v>
      </c>
      <c r="L34" s="10" t="s">
        <v>108</v>
      </c>
      <c r="M34" s="10" t="s">
        <v>79</v>
      </c>
      <c r="N34" s="10" t="s">
        <v>52</v>
      </c>
      <c r="O34" s="10" t="s">
        <v>22</v>
      </c>
      <c r="P34" s="10" t="s">
        <v>85</v>
      </c>
      <c r="Q34" s="10" t="s">
        <v>23</v>
      </c>
      <c r="R34" s="10"/>
      <c r="S34" s="10"/>
      <c r="T34" s="10"/>
      <c r="U34" s="10"/>
      <c r="V34" s="9"/>
      <c r="W34" s="9"/>
      <c r="X34" s="9"/>
      <c r="Y34" s="7"/>
    </row>
    <row r="35" spans="1:26" x14ac:dyDescent="0.15">
      <c r="A35" s="90" t="s">
        <v>26</v>
      </c>
      <c r="B35" s="13" t="s">
        <v>109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>
        <v>60</v>
      </c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6" x14ac:dyDescent="0.15">
      <c r="A36" s="91"/>
      <c r="B36" s="16" t="s">
        <v>110</v>
      </c>
      <c r="C36" s="17"/>
      <c r="D36" s="17">
        <v>5</v>
      </c>
      <c r="E36" s="17"/>
      <c r="F36" s="17">
        <v>18</v>
      </c>
      <c r="G36" s="17">
        <f>1/8</f>
        <v>0.125</v>
      </c>
      <c r="H36" s="17">
        <v>30</v>
      </c>
      <c r="I36" s="17"/>
      <c r="J36" s="17"/>
      <c r="K36" s="17"/>
      <c r="L36" s="17"/>
      <c r="M36" s="17"/>
      <c r="N36" s="17"/>
      <c r="O36" s="17"/>
      <c r="P36" s="17"/>
      <c r="Q36" s="17">
        <v>25</v>
      </c>
      <c r="R36" s="17"/>
      <c r="S36" s="17"/>
      <c r="T36" s="17"/>
      <c r="U36" s="17"/>
      <c r="V36" s="18"/>
      <c r="W36" s="18"/>
      <c r="X36" s="18"/>
      <c r="Y36" s="7"/>
    </row>
    <row r="37" spans="1:26" x14ac:dyDescent="0.15">
      <c r="A37" s="91"/>
      <c r="B37" s="16" t="s">
        <v>111</v>
      </c>
      <c r="C37" s="17"/>
      <c r="D37" s="17"/>
      <c r="E37" s="17">
        <v>12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6" ht="11.25" thickBot="1" x14ac:dyDescent="0.2">
      <c r="A38" s="92"/>
      <c r="B38" s="19" t="s">
        <v>32</v>
      </c>
      <c r="C38" s="20">
        <v>50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6" x14ac:dyDescent="0.15">
      <c r="A39" s="90" t="s">
        <v>31</v>
      </c>
      <c r="B39" s="13" t="s">
        <v>112</v>
      </c>
      <c r="C39" s="14"/>
      <c r="D39" s="14">
        <v>5</v>
      </c>
      <c r="E39" s="14"/>
      <c r="F39" s="14"/>
      <c r="G39" s="14"/>
      <c r="H39" s="14"/>
      <c r="I39" s="14"/>
      <c r="J39" s="14">
        <f>1/4</f>
        <v>0.25</v>
      </c>
      <c r="K39" s="14">
        <v>30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7"/>
    </row>
    <row r="40" spans="1:26" x14ac:dyDescent="0.15">
      <c r="A40" s="91"/>
      <c r="B40" s="16" t="s">
        <v>113</v>
      </c>
      <c r="C40" s="17"/>
      <c r="D40" s="17">
        <v>15</v>
      </c>
      <c r="E40" s="17"/>
      <c r="F40" s="17"/>
      <c r="G40" s="17"/>
      <c r="H40" s="17"/>
      <c r="I40" s="17"/>
      <c r="J40" s="17"/>
      <c r="K40" s="17"/>
      <c r="L40" s="17">
        <v>30</v>
      </c>
      <c r="M40" s="17">
        <v>30</v>
      </c>
      <c r="N40" s="17"/>
      <c r="O40" s="17">
        <v>3</v>
      </c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6" x14ac:dyDescent="0.15">
      <c r="A41" s="91"/>
      <c r="B41" s="16" t="s">
        <v>114</v>
      </c>
      <c r="C41" s="17">
        <v>60</v>
      </c>
      <c r="D41" s="17"/>
      <c r="E41" s="17">
        <v>15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6" ht="11.25" thickBot="1" x14ac:dyDescent="0.2">
      <c r="A42" s="92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  <c r="Z42" s="1" t="s">
        <v>115</v>
      </c>
    </row>
    <row r="43" spans="1:26" x14ac:dyDescent="0.15">
      <c r="A43" s="90" t="s">
        <v>33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6" x14ac:dyDescent="0.15">
      <c r="A44" s="91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6" x14ac:dyDescent="0.15">
      <c r="A45" s="91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6" ht="11.25" thickBot="1" x14ac:dyDescent="0.2">
      <c r="A46" s="93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6" ht="11.25" thickBot="1" x14ac:dyDescent="0.2">
      <c r="A47" s="23">
        <f>SUM(C32)</f>
        <v>1</v>
      </c>
      <c r="B47" s="24" t="s">
        <v>57</v>
      </c>
      <c r="C47" s="25">
        <f>SUM(C35:C38)</f>
        <v>50</v>
      </c>
      <c r="D47" s="25">
        <f t="shared" ref="D47:X47" si="6">SUM(D35:D38)</f>
        <v>5</v>
      </c>
      <c r="E47" s="25">
        <f t="shared" si="6"/>
        <v>12</v>
      </c>
      <c r="F47" s="25">
        <f t="shared" si="6"/>
        <v>18</v>
      </c>
      <c r="G47" s="25">
        <f t="shared" si="6"/>
        <v>0.125</v>
      </c>
      <c r="H47" s="25">
        <f t="shared" si="6"/>
        <v>30</v>
      </c>
      <c r="I47" s="25">
        <f t="shared" si="6"/>
        <v>0</v>
      </c>
      <c r="J47" s="25">
        <f t="shared" si="6"/>
        <v>0</v>
      </c>
      <c r="K47" s="25">
        <f t="shared" si="6"/>
        <v>0</v>
      </c>
      <c r="L47" s="25">
        <f t="shared" si="6"/>
        <v>0</v>
      </c>
      <c r="M47" s="25">
        <f t="shared" si="6"/>
        <v>0</v>
      </c>
      <c r="N47" s="25">
        <f t="shared" si="6"/>
        <v>60</v>
      </c>
      <c r="O47" s="25">
        <f t="shared" si="6"/>
        <v>0</v>
      </c>
      <c r="P47" s="25">
        <f t="shared" si="6"/>
        <v>0</v>
      </c>
      <c r="Q47" s="25">
        <f t="shared" si="6"/>
        <v>25</v>
      </c>
      <c r="R47" s="25">
        <f t="shared" si="6"/>
        <v>0</v>
      </c>
      <c r="S47" s="25">
        <f t="shared" si="6"/>
        <v>0</v>
      </c>
      <c r="T47" s="25">
        <f t="shared" si="6"/>
        <v>0</v>
      </c>
      <c r="U47" s="25">
        <f t="shared" si="6"/>
        <v>0</v>
      </c>
      <c r="V47" s="25">
        <f t="shared" si="6"/>
        <v>0</v>
      </c>
      <c r="W47" s="25">
        <f t="shared" si="6"/>
        <v>0</v>
      </c>
      <c r="X47" s="25">
        <f t="shared" si="6"/>
        <v>0</v>
      </c>
      <c r="Y47" s="7"/>
    </row>
    <row r="48" spans="1:26" x14ac:dyDescent="0.15">
      <c r="A48" s="27"/>
      <c r="B48" s="28" t="s">
        <v>58</v>
      </c>
      <c r="C48" s="29">
        <f>SUM(A47*C47)/1000</f>
        <v>0.05</v>
      </c>
      <c r="D48" s="29">
        <f>+(A47*D47)/1000</f>
        <v>5.0000000000000001E-3</v>
      </c>
      <c r="E48" s="29">
        <f>+(A47*E47)/1000</f>
        <v>1.2E-2</v>
      </c>
      <c r="F48" s="29">
        <f>+(A47*F47)/1000</f>
        <v>1.7999999999999999E-2</v>
      </c>
      <c r="G48" s="29">
        <f>+(A47*G47)</f>
        <v>0.125</v>
      </c>
      <c r="H48" s="29">
        <f>+(A47*H47)/1000</f>
        <v>0.03</v>
      </c>
      <c r="I48" s="29">
        <f>+(A47*I47)/1000</f>
        <v>0</v>
      </c>
      <c r="J48" s="29">
        <f>+(A47*J47)</f>
        <v>0</v>
      </c>
      <c r="K48" s="29">
        <f>+(A47*K47)/1000</f>
        <v>0</v>
      </c>
      <c r="L48" s="29">
        <f>+(A47*L47)/1000</f>
        <v>0</v>
      </c>
      <c r="M48" s="29">
        <f>+(A47*M47)/1000</f>
        <v>0</v>
      </c>
      <c r="N48" s="29">
        <f>+(A47*N47)/1000</f>
        <v>0.06</v>
      </c>
      <c r="O48" s="29">
        <f>+(A47*O47)/1000</f>
        <v>0</v>
      </c>
      <c r="P48" s="29">
        <f>+(A47*P47)/1000</f>
        <v>0</v>
      </c>
      <c r="Q48" s="29">
        <f>+(A47*Q47)/1000</f>
        <v>2.5000000000000001E-2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7"/>
    </row>
    <row r="49" spans="1:25" x14ac:dyDescent="0.15">
      <c r="A49" s="23">
        <f>SUM(D32)</f>
        <v>1</v>
      </c>
      <c r="B49" s="28" t="s">
        <v>59</v>
      </c>
      <c r="C49" s="30">
        <f>SUM(C39:C42)</f>
        <v>60</v>
      </c>
      <c r="D49" s="30">
        <f t="shared" ref="D49:X49" si="7">SUM(D39:D42)</f>
        <v>20</v>
      </c>
      <c r="E49" s="30">
        <f t="shared" si="7"/>
        <v>15</v>
      </c>
      <c r="F49" s="30">
        <f t="shared" si="7"/>
        <v>0</v>
      </c>
      <c r="G49" s="30">
        <f t="shared" si="7"/>
        <v>0</v>
      </c>
      <c r="H49" s="30">
        <f t="shared" si="7"/>
        <v>0</v>
      </c>
      <c r="I49" s="30">
        <f t="shared" si="7"/>
        <v>0</v>
      </c>
      <c r="J49" s="30">
        <f t="shared" si="7"/>
        <v>0.25</v>
      </c>
      <c r="K49" s="30">
        <f t="shared" si="7"/>
        <v>30</v>
      </c>
      <c r="L49" s="30">
        <f t="shared" si="7"/>
        <v>30</v>
      </c>
      <c r="M49" s="30">
        <f t="shared" si="7"/>
        <v>30</v>
      </c>
      <c r="N49" s="30">
        <f t="shared" si="7"/>
        <v>0</v>
      </c>
      <c r="O49" s="30">
        <f t="shared" si="7"/>
        <v>3</v>
      </c>
      <c r="P49" s="30">
        <f t="shared" si="7"/>
        <v>0</v>
      </c>
      <c r="Q49" s="30">
        <f t="shared" si="7"/>
        <v>0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7"/>
    </row>
    <row r="50" spans="1:25" ht="11.25" thickBot="1" x14ac:dyDescent="0.2">
      <c r="A50" s="32"/>
      <c r="B50" s="33" t="s">
        <v>60</v>
      </c>
      <c r="C50" s="34">
        <f>SUM(A49*C49)/1000</f>
        <v>0.06</v>
      </c>
      <c r="D50" s="34">
        <f>+(A49*D49)/1000</f>
        <v>0.02</v>
      </c>
      <c r="E50" s="34">
        <f>+(A49*E49)/1000</f>
        <v>1.4999999999999999E-2</v>
      </c>
      <c r="F50" s="34">
        <f>+(A49*F49)/1000</f>
        <v>0</v>
      </c>
      <c r="G50" s="34">
        <f>+(A49*G49)/1000</f>
        <v>0</v>
      </c>
      <c r="H50" s="34">
        <f>+(A49*H49)/1000</f>
        <v>0</v>
      </c>
      <c r="I50" s="34">
        <f>+(A49*I49)/1000</f>
        <v>0</v>
      </c>
      <c r="J50" s="34">
        <f>+(A49*J49)</f>
        <v>0.25</v>
      </c>
      <c r="K50" s="34">
        <f>+(A49*K49)/1000</f>
        <v>0.03</v>
      </c>
      <c r="L50" s="34">
        <f>+(A49*L49)/1000</f>
        <v>0.03</v>
      </c>
      <c r="M50" s="34">
        <f>+(A49*M49)/1000</f>
        <v>0.03</v>
      </c>
      <c r="N50" s="34">
        <f>+(A49*N49)/1000</f>
        <v>0</v>
      </c>
      <c r="O50" s="34">
        <f>+(A49*O49)/1000</f>
        <v>3.0000000000000001E-3</v>
      </c>
      <c r="P50" s="34">
        <f>+(A49*P49)/1000</f>
        <v>0</v>
      </c>
      <c r="Q50" s="34">
        <f>+(A49*Q49)/1000</f>
        <v>0</v>
      </c>
      <c r="R50" s="34">
        <f>+(A49*R49)/1000</f>
        <v>0</v>
      </c>
      <c r="S50" s="34">
        <f>+(A49*S49)/1000</f>
        <v>0</v>
      </c>
      <c r="T50" s="34">
        <f>+(A49*T49)/1000</f>
        <v>0</v>
      </c>
      <c r="U50" s="34">
        <f>+(A49*U49)/1000</f>
        <v>0</v>
      </c>
      <c r="V50" s="35">
        <f>+(A49*V49)/1000</f>
        <v>0</v>
      </c>
      <c r="W50" s="35">
        <f>+(A49*W49)/1000</f>
        <v>0</v>
      </c>
      <c r="X50" s="35">
        <f>+(A49*X49)/1000</f>
        <v>0</v>
      </c>
      <c r="Y50" s="7"/>
    </row>
    <row r="51" spans="1:25" x14ac:dyDescent="0.15">
      <c r="A51" s="94" t="s">
        <v>40</v>
      </c>
      <c r="B51" s="95"/>
      <c r="C51" s="36">
        <f>+C50+C48</f>
        <v>0.11</v>
      </c>
      <c r="D51" s="36">
        <f t="shared" ref="D51:X51" si="8">+D50+D48</f>
        <v>2.5000000000000001E-2</v>
      </c>
      <c r="E51" s="36">
        <f t="shared" si="8"/>
        <v>2.7E-2</v>
      </c>
      <c r="F51" s="36">
        <f t="shared" si="8"/>
        <v>1.7999999999999999E-2</v>
      </c>
      <c r="G51" s="36">
        <f t="shared" si="8"/>
        <v>0.125</v>
      </c>
      <c r="H51" s="36">
        <f t="shared" si="8"/>
        <v>0.03</v>
      </c>
      <c r="I51" s="36">
        <f t="shared" si="8"/>
        <v>0</v>
      </c>
      <c r="J51" s="36">
        <f t="shared" si="8"/>
        <v>0.25</v>
      </c>
      <c r="K51" s="36">
        <f t="shared" si="8"/>
        <v>0.03</v>
      </c>
      <c r="L51" s="36">
        <f t="shared" si="8"/>
        <v>0.03</v>
      </c>
      <c r="M51" s="36">
        <f t="shared" si="8"/>
        <v>0.03</v>
      </c>
      <c r="N51" s="36">
        <f t="shared" si="8"/>
        <v>0.06</v>
      </c>
      <c r="O51" s="36">
        <f t="shared" si="8"/>
        <v>3.0000000000000001E-3</v>
      </c>
      <c r="P51" s="36">
        <f t="shared" si="8"/>
        <v>0</v>
      </c>
      <c r="Q51" s="36">
        <f t="shared" si="8"/>
        <v>2.5000000000000001E-2</v>
      </c>
      <c r="R51" s="36">
        <f t="shared" si="8"/>
        <v>0</v>
      </c>
      <c r="S51" s="36">
        <f t="shared" si="8"/>
        <v>0</v>
      </c>
      <c r="T51" s="36">
        <f t="shared" si="8"/>
        <v>0</v>
      </c>
      <c r="U51" s="36">
        <f t="shared" si="8"/>
        <v>0</v>
      </c>
      <c r="V51" s="37">
        <f t="shared" si="8"/>
        <v>0</v>
      </c>
      <c r="W51" s="37">
        <f t="shared" si="8"/>
        <v>0</v>
      </c>
      <c r="X51" s="37">
        <f t="shared" si="8"/>
        <v>0</v>
      </c>
      <c r="Y51" s="7"/>
    </row>
    <row r="52" spans="1:25" x14ac:dyDescent="0.15">
      <c r="A52" s="87" t="s">
        <v>41</v>
      </c>
      <c r="B52" s="89"/>
      <c r="C52" s="38">
        <v>264</v>
      </c>
      <c r="D52" s="38">
        <v>578</v>
      </c>
      <c r="E52" s="38">
        <v>1748</v>
      </c>
      <c r="F52" s="38">
        <v>390</v>
      </c>
      <c r="G52" s="38">
        <v>53</v>
      </c>
      <c r="H52" s="38">
        <v>209</v>
      </c>
      <c r="I52" s="38">
        <v>132</v>
      </c>
      <c r="J52" s="38">
        <v>137</v>
      </c>
      <c r="K52" s="38">
        <v>754</v>
      </c>
      <c r="L52" s="38">
        <v>693</v>
      </c>
      <c r="M52" s="38">
        <v>347</v>
      </c>
      <c r="N52" s="38">
        <v>526</v>
      </c>
      <c r="O52" s="38">
        <v>153</v>
      </c>
      <c r="P52" s="38">
        <v>147</v>
      </c>
      <c r="Q52" s="38">
        <v>348</v>
      </c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>
        <f>SUM(A47)</f>
        <v>1</v>
      </c>
      <c r="B53" s="41" t="s">
        <v>42</v>
      </c>
      <c r="C53" s="42">
        <f>SUM(C48*C52)</f>
        <v>13.200000000000001</v>
      </c>
      <c r="D53" s="42">
        <f>SUM(D48*D52)</f>
        <v>2.89</v>
      </c>
      <c r="E53" s="42">
        <f t="shared" ref="E53:X53" si="9">SUM(E48*E52)</f>
        <v>20.975999999999999</v>
      </c>
      <c r="F53" s="42">
        <f t="shared" si="9"/>
        <v>7.02</v>
      </c>
      <c r="G53" s="42">
        <f t="shared" si="9"/>
        <v>6.625</v>
      </c>
      <c r="H53" s="42">
        <f t="shared" si="9"/>
        <v>6.27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31.56</v>
      </c>
      <c r="O53" s="42">
        <f t="shared" si="9"/>
        <v>0</v>
      </c>
      <c r="P53" s="42">
        <f t="shared" si="9"/>
        <v>0</v>
      </c>
      <c r="Q53" s="42">
        <f t="shared" si="9"/>
        <v>8.7000000000000011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97.241</v>
      </c>
    </row>
    <row r="54" spans="1:25" x14ac:dyDescent="0.15">
      <c r="A54" s="40">
        <f>SUM(A49)</f>
        <v>1</v>
      </c>
      <c r="B54" s="41" t="s">
        <v>42</v>
      </c>
      <c r="C54" s="42">
        <f>SUM(C50*C52)</f>
        <v>15.84</v>
      </c>
      <c r="D54" s="42">
        <f>SUM(D50*D52)</f>
        <v>11.56</v>
      </c>
      <c r="E54" s="42">
        <f t="shared" ref="E54:X54" si="10">SUM(E50*E52)</f>
        <v>26.22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34.25</v>
      </c>
      <c r="K54" s="42">
        <f t="shared" si="10"/>
        <v>22.619999999999997</v>
      </c>
      <c r="L54" s="42">
        <f t="shared" si="10"/>
        <v>20.79</v>
      </c>
      <c r="M54" s="42">
        <f t="shared" si="10"/>
        <v>10.41</v>
      </c>
      <c r="N54" s="42">
        <f t="shared" si="10"/>
        <v>0</v>
      </c>
      <c r="O54" s="42">
        <f t="shared" si="10"/>
        <v>0.45900000000000002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142.149</v>
      </c>
    </row>
    <row r="55" spans="1:25" x14ac:dyDescent="0.15">
      <c r="A55" s="96" t="s">
        <v>43</v>
      </c>
      <c r="B55" s="97"/>
      <c r="C55" s="44">
        <f>SUM(C53:C54)</f>
        <v>29.04</v>
      </c>
      <c r="D55" s="44">
        <f t="shared" ref="D55:X55" si="11">+D51*D52</f>
        <v>14.450000000000001</v>
      </c>
      <c r="E55" s="44">
        <f t="shared" si="11"/>
        <v>47.195999999999998</v>
      </c>
      <c r="F55" s="44">
        <f t="shared" si="11"/>
        <v>7.02</v>
      </c>
      <c r="G55" s="44">
        <f t="shared" si="11"/>
        <v>6.625</v>
      </c>
      <c r="H55" s="44">
        <f t="shared" si="11"/>
        <v>6.27</v>
      </c>
      <c r="I55" s="44">
        <f t="shared" si="11"/>
        <v>0</v>
      </c>
      <c r="J55" s="44">
        <f t="shared" si="11"/>
        <v>34.25</v>
      </c>
      <c r="K55" s="44">
        <f t="shared" si="11"/>
        <v>22.619999999999997</v>
      </c>
      <c r="L55" s="44">
        <f t="shared" si="11"/>
        <v>20.79</v>
      </c>
      <c r="M55" s="44">
        <f t="shared" si="11"/>
        <v>10.41</v>
      </c>
      <c r="N55" s="44">
        <f t="shared" si="11"/>
        <v>31.56</v>
      </c>
      <c r="O55" s="44">
        <f t="shared" si="11"/>
        <v>0.45900000000000002</v>
      </c>
      <c r="P55" s="44">
        <f t="shared" si="11"/>
        <v>0</v>
      </c>
      <c r="Q55" s="44">
        <f t="shared" si="11"/>
        <v>8.7000000000000011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239.39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81" t="s">
        <v>44</v>
      </c>
      <c r="B58" s="81"/>
      <c r="C58" s="50"/>
      <c r="H58" s="81" t="s">
        <v>45</v>
      </c>
      <c r="I58" s="81"/>
      <c r="J58" s="81"/>
      <c r="K58" s="81"/>
      <c r="P58" s="81" t="s">
        <v>46</v>
      </c>
      <c r="Q58" s="81"/>
      <c r="R58" s="81"/>
      <c r="S58" s="81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workbookViewId="0">
      <selection activeCell="V63" sqref="V63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0" width="3.85546875" style="1" customWidth="1"/>
    <col min="11" max="11" width="3.85546875" style="59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98" t="s">
        <v>0</v>
      </c>
      <c r="C1" s="98"/>
      <c r="D1" s="98"/>
      <c r="E1" s="98"/>
      <c r="F1" s="98"/>
      <c r="G1" s="98"/>
      <c r="H1" s="98"/>
      <c r="I1" s="98"/>
      <c r="J1" s="98"/>
      <c r="L1" s="2"/>
      <c r="M1" s="99" t="s">
        <v>1</v>
      </c>
      <c r="N1" s="99"/>
      <c r="O1" s="99"/>
      <c r="P1" s="99"/>
      <c r="Q1" s="99"/>
      <c r="R1" s="99" t="s">
        <v>2</v>
      </c>
      <c r="S1" s="99"/>
      <c r="T1" s="99"/>
      <c r="U1" s="99"/>
      <c r="V1" s="99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2" t="s">
        <v>153</v>
      </c>
      <c r="Q2" s="82"/>
      <c r="R2" s="82"/>
      <c r="S2" s="82"/>
      <c r="T2" s="5"/>
      <c r="U2" s="5"/>
      <c r="V2" s="5"/>
    </row>
    <row r="3" spans="1:25" x14ac:dyDescent="0.15">
      <c r="A3" s="83"/>
      <c r="B3" s="84"/>
      <c r="C3" s="87" t="s">
        <v>4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  <c r="W3" s="6"/>
      <c r="X3" s="6"/>
      <c r="Y3" s="7"/>
    </row>
    <row r="4" spans="1:25" ht="58.5" thickBot="1" x14ac:dyDescent="0.2">
      <c r="A4" s="85"/>
      <c r="B4" s="86"/>
      <c r="C4" s="8" t="s">
        <v>5</v>
      </c>
      <c r="D4" s="9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  <c r="J4" s="10" t="s">
        <v>82</v>
      </c>
      <c r="K4" s="60" t="s">
        <v>83</v>
      </c>
      <c r="L4" s="10" t="s">
        <v>79</v>
      </c>
      <c r="M4" s="10" t="s">
        <v>15</v>
      </c>
      <c r="N4" s="11" t="s">
        <v>16</v>
      </c>
      <c r="O4" s="10" t="s">
        <v>17</v>
      </c>
      <c r="P4" s="10" t="s">
        <v>18</v>
      </c>
      <c r="Q4" s="10" t="s">
        <v>19</v>
      </c>
      <c r="R4" s="10" t="s">
        <v>20</v>
      </c>
      <c r="S4" s="10" t="s">
        <v>21</v>
      </c>
      <c r="T4" s="10" t="s">
        <v>22</v>
      </c>
      <c r="U4" s="11" t="s">
        <v>23</v>
      </c>
      <c r="V4" s="12" t="s">
        <v>24</v>
      </c>
      <c r="W4" s="9" t="s">
        <v>25</v>
      </c>
      <c r="X4" s="9" t="s">
        <v>13</v>
      </c>
      <c r="Y4" s="7"/>
    </row>
    <row r="5" spans="1:25" x14ac:dyDescent="0.15">
      <c r="A5" s="90" t="s">
        <v>26</v>
      </c>
      <c r="B5" s="13" t="s">
        <v>27</v>
      </c>
      <c r="C5" s="14"/>
      <c r="D5" s="14"/>
      <c r="E5" s="14"/>
      <c r="F5" s="14"/>
      <c r="G5" s="14"/>
      <c r="H5" s="14"/>
      <c r="I5" s="14"/>
      <c r="J5" s="14"/>
      <c r="K5" s="61"/>
      <c r="L5" s="14"/>
      <c r="M5" s="14"/>
      <c r="N5" s="14"/>
      <c r="O5" s="14"/>
      <c r="P5" s="14"/>
      <c r="Q5" s="14"/>
      <c r="R5" s="14">
        <v>70</v>
      </c>
      <c r="S5" s="14">
        <v>70</v>
      </c>
      <c r="T5" s="14"/>
      <c r="U5" s="14"/>
      <c r="V5" s="15"/>
      <c r="W5" s="15"/>
      <c r="X5" s="15"/>
      <c r="Y5" s="7"/>
    </row>
    <row r="6" spans="1:25" x14ac:dyDescent="0.15">
      <c r="A6" s="91"/>
      <c r="B6" s="16" t="s">
        <v>28</v>
      </c>
      <c r="C6" s="17"/>
      <c r="D6" s="17">
        <v>5</v>
      </c>
      <c r="E6" s="17"/>
      <c r="F6" s="17"/>
      <c r="G6" s="17">
        <f>1/10</f>
        <v>0.1</v>
      </c>
      <c r="H6" s="17">
        <v>18</v>
      </c>
      <c r="I6" s="17"/>
      <c r="J6" s="17"/>
      <c r="K6" s="62"/>
      <c r="L6" s="17"/>
      <c r="M6" s="17"/>
      <c r="N6" s="17"/>
      <c r="O6" s="17"/>
      <c r="P6" s="17">
        <v>28</v>
      </c>
      <c r="Q6" s="17"/>
      <c r="R6" s="17"/>
      <c r="S6" s="17"/>
      <c r="T6" s="17"/>
      <c r="U6" s="17">
        <v>25</v>
      </c>
      <c r="V6" s="18"/>
      <c r="W6" s="18"/>
      <c r="X6" s="18"/>
      <c r="Y6" s="7"/>
    </row>
    <row r="7" spans="1:25" x14ac:dyDescent="0.15">
      <c r="A7" s="91"/>
      <c r="B7" s="16" t="s">
        <v>29</v>
      </c>
      <c r="C7" s="17"/>
      <c r="D7" s="17"/>
      <c r="E7" s="17"/>
      <c r="F7" s="17">
        <v>7</v>
      </c>
      <c r="G7" s="17"/>
      <c r="H7" s="17">
        <v>20</v>
      </c>
      <c r="I7" s="17"/>
      <c r="J7" s="17"/>
      <c r="K7" s="62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92"/>
      <c r="B8" s="19" t="s">
        <v>30</v>
      </c>
      <c r="C8" s="20">
        <v>40</v>
      </c>
      <c r="D8" s="20"/>
      <c r="E8" s="20"/>
      <c r="F8" s="20"/>
      <c r="G8" s="20"/>
      <c r="H8" s="20"/>
      <c r="I8" s="20"/>
      <c r="J8" s="20"/>
      <c r="K8" s="63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x14ac:dyDescent="0.15">
      <c r="A9" s="90" t="s">
        <v>31</v>
      </c>
      <c r="B9" s="13" t="s">
        <v>11</v>
      </c>
      <c r="C9" s="14"/>
      <c r="D9" s="14"/>
      <c r="E9" s="14"/>
      <c r="F9" s="14"/>
      <c r="G9" s="14"/>
      <c r="H9" s="14"/>
      <c r="I9" s="14">
        <v>40</v>
      </c>
      <c r="J9" s="14"/>
      <c r="K9" s="61"/>
      <c r="L9" s="14"/>
      <c r="M9" s="14"/>
      <c r="N9" s="14"/>
      <c r="O9" s="14"/>
      <c r="P9" s="14"/>
      <c r="Q9" s="14"/>
      <c r="R9" s="14"/>
      <c r="S9" s="14"/>
      <c r="T9" s="14"/>
      <c r="U9" s="14"/>
      <c r="V9" s="15"/>
      <c r="W9" s="15"/>
      <c r="X9" s="15"/>
      <c r="Y9" s="7"/>
    </row>
    <row r="10" spans="1:25" x14ac:dyDescent="0.15">
      <c r="A10" s="91"/>
      <c r="B10" s="22" t="s">
        <v>83</v>
      </c>
      <c r="C10" s="17"/>
      <c r="D10" s="17"/>
      <c r="E10" s="17"/>
      <c r="F10" s="17"/>
      <c r="G10" s="17"/>
      <c r="H10" s="17"/>
      <c r="I10" s="17"/>
      <c r="J10" s="17"/>
      <c r="K10" s="62">
        <v>40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8"/>
      <c r="X10" s="18"/>
      <c r="Y10" s="7"/>
    </row>
    <row r="11" spans="1:25" x14ac:dyDescent="0.15">
      <c r="A11" s="91"/>
      <c r="B11" s="22" t="s">
        <v>80</v>
      </c>
      <c r="C11" s="17"/>
      <c r="D11" s="17"/>
      <c r="E11" s="17">
        <v>8</v>
      </c>
      <c r="F11" s="17"/>
      <c r="G11" s="17">
        <f>1/20</f>
        <v>0.05</v>
      </c>
      <c r="H11" s="17"/>
      <c r="I11" s="17">
        <v>7</v>
      </c>
      <c r="J11" s="17">
        <v>2</v>
      </c>
      <c r="K11" s="62"/>
      <c r="L11" s="17">
        <v>15</v>
      </c>
      <c r="M11" s="17">
        <v>25</v>
      </c>
      <c r="N11" s="17">
        <v>45</v>
      </c>
      <c r="O11" s="17">
        <v>5</v>
      </c>
      <c r="P11" s="17"/>
      <c r="Q11" s="17"/>
      <c r="R11" s="17"/>
      <c r="S11" s="17"/>
      <c r="T11" s="17">
        <v>5</v>
      </c>
      <c r="U11" s="17"/>
      <c r="V11" s="18"/>
      <c r="W11" s="18"/>
      <c r="X11" s="18"/>
      <c r="Y11" s="7" t="s">
        <v>81</v>
      </c>
    </row>
    <row r="12" spans="1:25" ht="11.25" thickBot="1" x14ac:dyDescent="0.2">
      <c r="A12" s="92"/>
      <c r="B12" s="19" t="s">
        <v>32</v>
      </c>
      <c r="C12" s="20">
        <v>40</v>
      </c>
      <c r="D12" s="20"/>
      <c r="E12" s="20"/>
      <c r="F12" s="20"/>
      <c r="G12" s="20"/>
      <c r="H12" s="20"/>
      <c r="I12" s="20"/>
      <c r="J12" s="20"/>
      <c r="K12" s="63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ht="11.25" thickBot="1" x14ac:dyDescent="0.2">
      <c r="A13" s="90" t="s">
        <v>33</v>
      </c>
      <c r="B13" s="13" t="s">
        <v>25</v>
      </c>
      <c r="C13" s="14"/>
      <c r="D13" s="14"/>
      <c r="E13" s="14"/>
      <c r="F13" s="14"/>
      <c r="G13" s="14"/>
      <c r="H13" s="14"/>
      <c r="I13" s="14"/>
      <c r="J13" s="14"/>
      <c r="K13" s="61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5">
        <f>1/8</f>
        <v>0.125</v>
      </c>
      <c r="X13" s="15"/>
      <c r="Y13" s="7"/>
    </row>
    <row r="14" spans="1:25" x14ac:dyDescent="0.15">
      <c r="A14" s="91"/>
      <c r="B14" s="16" t="s">
        <v>34</v>
      </c>
      <c r="C14" s="17"/>
      <c r="D14" s="17">
        <v>15</v>
      </c>
      <c r="E14" s="17"/>
      <c r="F14" s="17"/>
      <c r="G14" s="17"/>
      <c r="H14" s="17"/>
      <c r="I14" s="17"/>
      <c r="J14" s="17"/>
      <c r="K14" s="61"/>
      <c r="L14" s="17"/>
      <c r="M14" s="17"/>
      <c r="N14" s="17"/>
      <c r="O14" s="17"/>
      <c r="P14" s="17"/>
      <c r="Q14" s="17">
        <v>50</v>
      </c>
      <c r="R14" s="17"/>
      <c r="S14" s="17"/>
      <c r="T14" s="17"/>
      <c r="U14" s="17"/>
      <c r="V14" s="18"/>
      <c r="W14" s="18"/>
      <c r="X14" s="18">
        <v>15</v>
      </c>
      <c r="Y14" s="7"/>
    </row>
    <row r="15" spans="1:25" x14ac:dyDescent="0.15">
      <c r="A15" s="91"/>
      <c r="B15" s="16" t="s">
        <v>152</v>
      </c>
      <c r="C15" s="17">
        <v>40</v>
      </c>
      <c r="D15" s="17"/>
      <c r="E15" s="17"/>
      <c r="F15" s="17"/>
      <c r="G15" s="17"/>
      <c r="H15" s="17"/>
      <c r="I15" s="17"/>
      <c r="J15" s="17"/>
      <c r="K15" s="62"/>
      <c r="L15" s="17"/>
      <c r="M15" s="17"/>
      <c r="N15" s="17"/>
      <c r="O15" s="17"/>
      <c r="P15" s="17"/>
      <c r="Q15" s="17"/>
      <c r="R15" s="17"/>
      <c r="S15" s="17"/>
      <c r="T15" s="17"/>
      <c r="U15" s="17">
        <v>20</v>
      </c>
      <c r="V15" s="18"/>
      <c r="W15" s="18"/>
      <c r="X15" s="18"/>
      <c r="Y15" s="7"/>
    </row>
    <row r="16" spans="1:25" ht="11.25" thickBot="1" x14ac:dyDescent="0.2">
      <c r="A16" s="93"/>
      <c r="B16" s="19" t="s">
        <v>24</v>
      </c>
      <c r="C16" s="20"/>
      <c r="D16" s="20"/>
      <c r="E16" s="20"/>
      <c r="F16" s="20"/>
      <c r="G16" s="20"/>
      <c r="H16" s="20"/>
      <c r="I16" s="20"/>
      <c r="J16" s="20"/>
      <c r="K16" s="63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>
        <v>17</v>
      </c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36</v>
      </c>
      <c r="C17" s="25">
        <f>SUM(C5:C12)</f>
        <v>80</v>
      </c>
      <c r="D17" s="25">
        <f t="shared" ref="D17:X17" si="0">SUM(D5:D12)</f>
        <v>5</v>
      </c>
      <c r="E17" s="25">
        <f t="shared" si="0"/>
        <v>8</v>
      </c>
      <c r="F17" s="25">
        <f t="shared" si="0"/>
        <v>7</v>
      </c>
      <c r="G17" s="25">
        <f t="shared" si="0"/>
        <v>0.15000000000000002</v>
      </c>
      <c r="H17" s="25">
        <f t="shared" si="0"/>
        <v>38</v>
      </c>
      <c r="I17" s="25">
        <f t="shared" si="0"/>
        <v>47</v>
      </c>
      <c r="J17" s="25">
        <f t="shared" si="0"/>
        <v>2</v>
      </c>
      <c r="K17" s="64">
        <f t="shared" si="0"/>
        <v>40</v>
      </c>
      <c r="L17" s="25">
        <f t="shared" si="0"/>
        <v>15</v>
      </c>
      <c r="M17" s="25">
        <f t="shared" si="0"/>
        <v>25</v>
      </c>
      <c r="N17" s="25">
        <f t="shared" si="0"/>
        <v>45</v>
      </c>
      <c r="O17" s="25">
        <f t="shared" si="0"/>
        <v>5</v>
      </c>
      <c r="P17" s="25">
        <f t="shared" si="0"/>
        <v>28</v>
      </c>
      <c r="Q17" s="25">
        <f t="shared" si="0"/>
        <v>0</v>
      </c>
      <c r="R17" s="25">
        <f t="shared" si="0"/>
        <v>70</v>
      </c>
      <c r="S17" s="25">
        <f t="shared" si="0"/>
        <v>70</v>
      </c>
      <c r="T17" s="25">
        <f t="shared" si="0"/>
        <v>5</v>
      </c>
      <c r="U17" s="25">
        <f t="shared" si="0"/>
        <v>25</v>
      </c>
      <c r="V17" s="25">
        <f t="shared" si="0"/>
        <v>0</v>
      </c>
      <c r="W17" s="26">
        <f t="shared" si="0"/>
        <v>0</v>
      </c>
      <c r="X17" s="26">
        <f t="shared" si="0"/>
        <v>0</v>
      </c>
      <c r="Y17" s="7"/>
    </row>
    <row r="18" spans="1:25" x14ac:dyDescent="0.15">
      <c r="A18" s="27"/>
      <c r="B18" s="28" t="s">
        <v>37</v>
      </c>
      <c r="C18" s="29">
        <f>SUM(A17*C17)/1000</f>
        <v>0.08</v>
      </c>
      <c r="D18" s="29">
        <f>+(A17*D17)/1000</f>
        <v>5.0000000000000001E-3</v>
      </c>
      <c r="E18" s="29">
        <f>+(A17*E17)/1000</f>
        <v>8.0000000000000002E-3</v>
      </c>
      <c r="F18" s="29">
        <f>+(A17*F17)/1000</f>
        <v>7.0000000000000001E-3</v>
      </c>
      <c r="G18" s="29">
        <f>+(A17*G17)</f>
        <v>0.15000000000000002</v>
      </c>
      <c r="H18" s="29">
        <f>+(A17*H17)/1000</f>
        <v>3.7999999999999999E-2</v>
      </c>
      <c r="I18" s="29">
        <f>+(A17*I17)/1000</f>
        <v>4.7E-2</v>
      </c>
      <c r="J18" s="29">
        <f>+(A17*J17)/1000</f>
        <v>2E-3</v>
      </c>
      <c r="K18" s="65">
        <f>+(A17*K17)/1000</f>
        <v>0.04</v>
      </c>
      <c r="L18" s="29">
        <f>+(A17*L17)/1000</f>
        <v>1.4999999999999999E-2</v>
      </c>
      <c r="M18" s="29">
        <f>+(A17*M17)/1000</f>
        <v>2.5000000000000001E-2</v>
      </c>
      <c r="N18" s="29">
        <f>+(A17*N17)/1000</f>
        <v>4.4999999999999998E-2</v>
      </c>
      <c r="O18" s="29">
        <f>+(A17*O17)/1000</f>
        <v>5.0000000000000001E-3</v>
      </c>
      <c r="P18" s="29">
        <f>+(A17*P17)/1000</f>
        <v>2.8000000000000001E-2</v>
      </c>
      <c r="Q18" s="29">
        <f>+(A17*Q17)/1000</f>
        <v>0</v>
      </c>
      <c r="R18" s="29">
        <f>+(A17*R17)/1000</f>
        <v>7.0000000000000007E-2</v>
      </c>
      <c r="S18" s="29">
        <f>+(A17*S17)/1000</f>
        <v>7.0000000000000007E-2</v>
      </c>
      <c r="T18" s="29">
        <f>+(A17*T17)/1000</f>
        <v>5.0000000000000001E-3</v>
      </c>
      <c r="U18" s="29">
        <f>+(A17*U17)/1000</f>
        <v>2.5000000000000001E-2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25" x14ac:dyDescent="0.15">
      <c r="A19" s="23">
        <f>SUM(D2)</f>
        <v>1</v>
      </c>
      <c r="B19" s="28" t="s">
        <v>38</v>
      </c>
      <c r="C19" s="30">
        <f>SUM(C13:C16)</f>
        <v>40</v>
      </c>
      <c r="D19" s="30">
        <f t="shared" ref="D19:X19" si="1">SUM(D13:D16)</f>
        <v>15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66">
        <f t="shared" si="1"/>
        <v>0</v>
      </c>
      <c r="L19" s="30">
        <f t="shared" si="1"/>
        <v>0</v>
      </c>
      <c r="M19" s="30">
        <f t="shared" si="1"/>
        <v>0</v>
      </c>
      <c r="N19" s="30">
        <f>SUM(N13:N16)</f>
        <v>0</v>
      </c>
      <c r="O19" s="30">
        <f t="shared" si="1"/>
        <v>0</v>
      </c>
      <c r="P19" s="30">
        <f t="shared" si="1"/>
        <v>0</v>
      </c>
      <c r="Q19" s="30">
        <f t="shared" si="1"/>
        <v>50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20</v>
      </c>
      <c r="V19" s="30">
        <f t="shared" si="1"/>
        <v>17</v>
      </c>
      <c r="W19" s="31">
        <f t="shared" si="1"/>
        <v>0.125</v>
      </c>
      <c r="X19" s="31">
        <f t="shared" si="1"/>
        <v>15</v>
      </c>
      <c r="Y19" s="7"/>
    </row>
    <row r="20" spans="1:25" ht="11.25" thickBot="1" x14ac:dyDescent="0.2">
      <c r="A20" s="32"/>
      <c r="B20" s="33" t="s">
        <v>39</v>
      </c>
      <c r="C20" s="34">
        <f>SUM(A19*C19)/1000</f>
        <v>0.04</v>
      </c>
      <c r="D20" s="34">
        <f>+(A19*D19)/1000</f>
        <v>1.4999999999999999E-2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67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0</v>
      </c>
      <c r="O20" s="34">
        <f>+(A19*O19)/1000</f>
        <v>0</v>
      </c>
      <c r="P20" s="34">
        <f>+(A19*P19)/1000</f>
        <v>0</v>
      </c>
      <c r="Q20" s="34">
        <f>+(A19*Q19)/1000</f>
        <v>0.05</v>
      </c>
      <c r="R20" s="34">
        <f>+(A19*R19)/1000</f>
        <v>0</v>
      </c>
      <c r="S20" s="34">
        <f>+(A19*S19)/1000</f>
        <v>0</v>
      </c>
      <c r="T20" s="34">
        <f>+(A19*T19)/1000</f>
        <v>0</v>
      </c>
      <c r="U20" s="34">
        <f>+(A19*U19)/1000</f>
        <v>0.02</v>
      </c>
      <c r="V20" s="34">
        <f>+(A19*V19)/1000</f>
        <v>1.7000000000000001E-2</v>
      </c>
      <c r="W20" s="35">
        <f>+(A19*W19)</f>
        <v>0.125</v>
      </c>
      <c r="X20" s="35">
        <f>+(A19*X19)/1000</f>
        <v>1.4999999999999999E-2</v>
      </c>
      <c r="Y20" s="7"/>
    </row>
    <row r="21" spans="1:25" x14ac:dyDescent="0.15">
      <c r="A21" s="94" t="s">
        <v>40</v>
      </c>
      <c r="B21" s="95"/>
      <c r="C21" s="36">
        <f>+C20+C18</f>
        <v>0.12</v>
      </c>
      <c r="D21" s="36">
        <f t="shared" ref="D21:X21" si="2">+D20+D18</f>
        <v>0.02</v>
      </c>
      <c r="E21" s="36">
        <f t="shared" si="2"/>
        <v>8.0000000000000002E-3</v>
      </c>
      <c r="F21" s="36">
        <f t="shared" si="2"/>
        <v>7.0000000000000001E-3</v>
      </c>
      <c r="G21" s="36">
        <f t="shared" si="2"/>
        <v>0.15000000000000002</v>
      </c>
      <c r="H21" s="36">
        <f t="shared" si="2"/>
        <v>3.7999999999999999E-2</v>
      </c>
      <c r="I21" s="36">
        <f t="shared" si="2"/>
        <v>4.7E-2</v>
      </c>
      <c r="J21" s="36">
        <f t="shared" si="2"/>
        <v>2E-3</v>
      </c>
      <c r="K21" s="68">
        <f t="shared" si="2"/>
        <v>0.04</v>
      </c>
      <c r="L21" s="36">
        <f t="shared" si="2"/>
        <v>1.4999999999999999E-2</v>
      </c>
      <c r="M21" s="36">
        <f t="shared" si="2"/>
        <v>2.5000000000000001E-2</v>
      </c>
      <c r="N21" s="36">
        <f t="shared" si="2"/>
        <v>4.4999999999999998E-2</v>
      </c>
      <c r="O21" s="36">
        <f t="shared" si="2"/>
        <v>5.0000000000000001E-3</v>
      </c>
      <c r="P21" s="36">
        <f t="shared" si="2"/>
        <v>2.8000000000000001E-2</v>
      </c>
      <c r="Q21" s="36">
        <f t="shared" si="2"/>
        <v>0.05</v>
      </c>
      <c r="R21" s="36">
        <f t="shared" si="2"/>
        <v>7.0000000000000007E-2</v>
      </c>
      <c r="S21" s="36">
        <f t="shared" si="2"/>
        <v>7.0000000000000007E-2</v>
      </c>
      <c r="T21" s="36">
        <f t="shared" si="2"/>
        <v>5.0000000000000001E-3</v>
      </c>
      <c r="U21" s="36">
        <f t="shared" si="2"/>
        <v>4.4999999999999998E-2</v>
      </c>
      <c r="V21" s="36">
        <f t="shared" si="2"/>
        <v>1.7000000000000001E-2</v>
      </c>
      <c r="W21" s="37">
        <f t="shared" si="2"/>
        <v>0.125</v>
      </c>
      <c r="X21" s="37">
        <f t="shared" si="2"/>
        <v>1.4999999999999999E-2</v>
      </c>
      <c r="Y21" s="7"/>
    </row>
    <row r="22" spans="1:25" x14ac:dyDescent="0.15">
      <c r="A22" s="87" t="s">
        <v>41</v>
      </c>
      <c r="B22" s="89"/>
      <c r="C22" s="38">
        <v>264</v>
      </c>
      <c r="D22" s="38">
        <v>578</v>
      </c>
      <c r="E22" s="38">
        <v>2352</v>
      </c>
      <c r="F22" s="38">
        <v>1748</v>
      </c>
      <c r="G22" s="38">
        <v>53</v>
      </c>
      <c r="H22" s="38">
        <v>390</v>
      </c>
      <c r="I22" s="38">
        <v>137</v>
      </c>
      <c r="J22" s="38">
        <v>678</v>
      </c>
      <c r="K22" s="69"/>
      <c r="L22" s="38">
        <v>414</v>
      </c>
      <c r="M22" s="38">
        <v>132</v>
      </c>
      <c r="N22" s="38">
        <v>2373</v>
      </c>
      <c r="O22" s="38">
        <v>198</v>
      </c>
      <c r="P22" s="38">
        <v>209</v>
      </c>
      <c r="Q22" s="38">
        <v>604</v>
      </c>
      <c r="R22" s="38">
        <v>325</v>
      </c>
      <c r="S22" s="38">
        <v>762</v>
      </c>
      <c r="T22" s="38">
        <v>153</v>
      </c>
      <c r="U22" s="38">
        <v>348</v>
      </c>
      <c r="V22" s="38">
        <v>2000</v>
      </c>
      <c r="W22" s="39">
        <v>138</v>
      </c>
      <c r="X22" s="39">
        <v>787</v>
      </c>
      <c r="Y22" s="7"/>
    </row>
    <row r="23" spans="1:25" x14ac:dyDescent="0.15">
      <c r="A23" s="40">
        <f>SUM(A17)</f>
        <v>1</v>
      </c>
      <c r="B23" s="41" t="s">
        <v>42</v>
      </c>
      <c r="C23" s="42">
        <f>SUM(C18*C22)</f>
        <v>21.12</v>
      </c>
      <c r="D23" s="42">
        <f>SUM(D18*D22)</f>
        <v>2.89</v>
      </c>
      <c r="E23" s="42">
        <f t="shared" ref="E23:X23" si="3">SUM(E18*E22)</f>
        <v>18.815999999999999</v>
      </c>
      <c r="F23" s="42">
        <f t="shared" si="3"/>
        <v>12.236000000000001</v>
      </c>
      <c r="G23" s="42">
        <f t="shared" si="3"/>
        <v>7.9500000000000011</v>
      </c>
      <c r="H23" s="42">
        <f t="shared" si="3"/>
        <v>14.82</v>
      </c>
      <c r="I23" s="42">
        <f t="shared" si="3"/>
        <v>6.4390000000000001</v>
      </c>
      <c r="J23" s="42">
        <f t="shared" si="3"/>
        <v>1.3560000000000001</v>
      </c>
      <c r="K23" s="70">
        <f t="shared" si="3"/>
        <v>0</v>
      </c>
      <c r="L23" s="42">
        <f t="shared" si="3"/>
        <v>6.21</v>
      </c>
      <c r="M23" s="42">
        <f t="shared" si="3"/>
        <v>3.3000000000000003</v>
      </c>
      <c r="N23" s="42">
        <f t="shared" si="3"/>
        <v>106.785</v>
      </c>
      <c r="O23" s="42">
        <f t="shared" si="3"/>
        <v>0.99</v>
      </c>
      <c r="P23" s="42">
        <f t="shared" si="3"/>
        <v>5.8520000000000003</v>
      </c>
      <c r="Q23" s="42">
        <f t="shared" si="3"/>
        <v>0</v>
      </c>
      <c r="R23" s="42">
        <f t="shared" si="3"/>
        <v>22.750000000000004</v>
      </c>
      <c r="S23" s="42">
        <f t="shared" si="3"/>
        <v>53.34</v>
      </c>
      <c r="T23" s="42">
        <f t="shared" si="3"/>
        <v>0.76500000000000001</v>
      </c>
      <c r="U23" s="42">
        <f t="shared" si="3"/>
        <v>8.7000000000000011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294.31899999999996</v>
      </c>
    </row>
    <row r="24" spans="1:25" x14ac:dyDescent="0.15">
      <c r="A24" s="40">
        <f>SUM(A19)</f>
        <v>1</v>
      </c>
      <c r="B24" s="41" t="s">
        <v>42</v>
      </c>
      <c r="C24" s="42">
        <f>SUM(C20*C22)</f>
        <v>10.56</v>
      </c>
      <c r="D24" s="42">
        <f>SUM(D20*D22)</f>
        <v>8.67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70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30.200000000000003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6.96</v>
      </c>
      <c r="V24" s="42">
        <f t="shared" si="4"/>
        <v>34</v>
      </c>
      <c r="W24" s="42">
        <f t="shared" si="4"/>
        <v>17.25</v>
      </c>
      <c r="X24" s="42">
        <f t="shared" si="4"/>
        <v>11.805</v>
      </c>
      <c r="Y24" s="43">
        <f>SUM(C24:X24)</f>
        <v>119.44500000000002</v>
      </c>
    </row>
    <row r="25" spans="1:25" x14ac:dyDescent="0.15">
      <c r="A25" s="96" t="s">
        <v>43</v>
      </c>
      <c r="B25" s="97"/>
      <c r="C25" s="44">
        <f>SUM(C23:C24)</f>
        <v>31.68</v>
      </c>
      <c r="D25" s="44">
        <f t="shared" ref="D25:X25" si="5">+D21*D22</f>
        <v>11.56</v>
      </c>
      <c r="E25" s="44">
        <f t="shared" si="5"/>
        <v>18.815999999999999</v>
      </c>
      <c r="F25" s="44">
        <f t="shared" si="5"/>
        <v>12.236000000000001</v>
      </c>
      <c r="G25" s="44">
        <f t="shared" si="5"/>
        <v>7.9500000000000011</v>
      </c>
      <c r="H25" s="44">
        <f t="shared" si="5"/>
        <v>14.82</v>
      </c>
      <c r="I25" s="44">
        <f t="shared" si="5"/>
        <v>6.4390000000000001</v>
      </c>
      <c r="J25" s="44">
        <f t="shared" si="5"/>
        <v>1.3560000000000001</v>
      </c>
      <c r="K25" s="71">
        <f t="shared" si="5"/>
        <v>0</v>
      </c>
      <c r="L25" s="44">
        <f t="shared" si="5"/>
        <v>6.21</v>
      </c>
      <c r="M25" s="44">
        <f t="shared" si="5"/>
        <v>3.3000000000000003</v>
      </c>
      <c r="N25" s="44">
        <f t="shared" si="5"/>
        <v>106.785</v>
      </c>
      <c r="O25" s="44">
        <f t="shared" si="5"/>
        <v>0.99</v>
      </c>
      <c r="P25" s="44">
        <f t="shared" si="5"/>
        <v>5.8520000000000003</v>
      </c>
      <c r="Q25" s="44">
        <f t="shared" si="5"/>
        <v>30.200000000000003</v>
      </c>
      <c r="R25" s="44">
        <f t="shared" si="5"/>
        <v>22.750000000000004</v>
      </c>
      <c r="S25" s="44">
        <f t="shared" si="5"/>
        <v>53.34</v>
      </c>
      <c r="T25" s="44">
        <f t="shared" si="5"/>
        <v>0.76500000000000001</v>
      </c>
      <c r="U25" s="44">
        <f t="shared" si="5"/>
        <v>15.66</v>
      </c>
      <c r="V25" s="44">
        <f t="shared" si="5"/>
        <v>34</v>
      </c>
      <c r="W25" s="45">
        <f t="shared" si="5"/>
        <v>17.25</v>
      </c>
      <c r="X25" s="45">
        <f t="shared" si="5"/>
        <v>11.805</v>
      </c>
      <c r="Y25" s="43">
        <f>SUM(C25:X25)</f>
        <v>413.76400000000001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72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73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1" t="s">
        <v>44</v>
      </c>
      <c r="B28" s="81"/>
      <c r="C28" s="50"/>
      <c r="H28" s="81" t="s">
        <v>45</v>
      </c>
      <c r="I28" s="81"/>
      <c r="J28" s="81"/>
      <c r="K28" s="81"/>
      <c r="P28" s="81" t="s">
        <v>46</v>
      </c>
      <c r="Q28" s="81"/>
      <c r="R28" s="81"/>
      <c r="S28" s="81"/>
    </row>
    <row r="31" spans="1:25" x14ac:dyDescent="0.15">
      <c r="B31" s="98" t="s">
        <v>0</v>
      </c>
      <c r="C31" s="98"/>
      <c r="D31" s="98"/>
      <c r="E31" s="98"/>
      <c r="F31" s="98"/>
      <c r="G31" s="98"/>
      <c r="H31" s="98"/>
      <c r="I31" s="98"/>
      <c r="J31" s="98"/>
      <c r="L31" s="2"/>
      <c r="M31" s="99" t="s">
        <v>1</v>
      </c>
      <c r="N31" s="99"/>
      <c r="O31" s="99"/>
      <c r="P31" s="99"/>
      <c r="Q31" s="99"/>
      <c r="R31" s="99" t="s">
        <v>47</v>
      </c>
      <c r="S31" s="99"/>
      <c r="T31" s="99"/>
      <c r="U31" s="99"/>
      <c r="V31" s="99"/>
    </row>
    <row r="32" spans="1:25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82"/>
      <c r="Q32" s="82"/>
      <c r="R32" s="82"/>
      <c r="S32" s="82"/>
      <c r="T32" s="5"/>
      <c r="U32" s="5"/>
      <c r="V32" s="5"/>
    </row>
    <row r="33" spans="1:25" x14ac:dyDescent="0.15">
      <c r="A33" s="83"/>
      <c r="B33" s="84"/>
      <c r="C33" s="87" t="s">
        <v>4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9"/>
      <c r="W33" s="6"/>
      <c r="X33" s="6"/>
      <c r="Y33" s="7"/>
    </row>
    <row r="34" spans="1:25" ht="61.5" thickBot="1" x14ac:dyDescent="0.2">
      <c r="A34" s="85"/>
      <c r="B34" s="86"/>
      <c r="C34" s="8" t="s">
        <v>5</v>
      </c>
      <c r="D34" s="10" t="s">
        <v>6</v>
      </c>
      <c r="E34" s="10" t="s">
        <v>11</v>
      </c>
      <c r="F34" s="10" t="s">
        <v>8</v>
      </c>
      <c r="G34" s="10" t="s">
        <v>48</v>
      </c>
      <c r="H34" s="10" t="s">
        <v>25</v>
      </c>
      <c r="I34" s="10" t="s">
        <v>12</v>
      </c>
      <c r="J34" s="10" t="s">
        <v>49</v>
      </c>
      <c r="K34" s="60" t="s">
        <v>13</v>
      </c>
      <c r="L34" s="10" t="s">
        <v>50</v>
      </c>
      <c r="M34" s="10" t="s">
        <v>51</v>
      </c>
      <c r="N34" s="10" t="s">
        <v>22</v>
      </c>
      <c r="O34" s="10" t="s">
        <v>52</v>
      </c>
      <c r="P34" s="10" t="s">
        <v>133</v>
      </c>
      <c r="Q34" s="10" t="s">
        <v>134</v>
      </c>
      <c r="R34" s="10"/>
      <c r="S34" s="10"/>
      <c r="T34" s="10"/>
      <c r="U34" s="10"/>
      <c r="V34" s="9"/>
      <c r="W34" s="9"/>
      <c r="X34" s="9"/>
      <c r="Y34" s="7"/>
    </row>
    <row r="35" spans="1:25" x14ac:dyDescent="0.15">
      <c r="A35" s="90" t="s">
        <v>26</v>
      </c>
      <c r="B35" s="13" t="s">
        <v>53</v>
      </c>
      <c r="C35" s="14"/>
      <c r="D35" s="14"/>
      <c r="E35" s="14"/>
      <c r="F35" s="14"/>
      <c r="G35" s="14"/>
      <c r="H35" s="14"/>
      <c r="I35" s="14"/>
      <c r="J35" s="14"/>
      <c r="K35" s="61"/>
      <c r="L35" s="14"/>
      <c r="M35" s="14"/>
      <c r="N35" s="14"/>
      <c r="O35" s="14">
        <v>60</v>
      </c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91"/>
      <c r="B36" s="16" t="s">
        <v>48</v>
      </c>
      <c r="C36" s="17"/>
      <c r="D36" s="17"/>
      <c r="E36" s="17"/>
      <c r="F36" s="17"/>
      <c r="G36" s="17">
        <v>30</v>
      </c>
      <c r="H36" s="17"/>
      <c r="I36" s="17"/>
      <c r="J36" s="17"/>
      <c r="K36" s="62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/>
    </row>
    <row r="37" spans="1:25" x14ac:dyDescent="0.15">
      <c r="A37" s="91"/>
      <c r="B37" s="16" t="s">
        <v>8</v>
      </c>
      <c r="C37" s="17"/>
      <c r="D37" s="17"/>
      <c r="E37" s="17"/>
      <c r="F37" s="17">
        <v>12</v>
      </c>
      <c r="G37" s="17"/>
      <c r="H37" s="17"/>
      <c r="I37" s="17"/>
      <c r="J37" s="17"/>
      <c r="K37" s="62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2"/>
      <c r="B38" s="19" t="s">
        <v>30</v>
      </c>
      <c r="C38" s="20">
        <v>70</v>
      </c>
      <c r="D38" s="20"/>
      <c r="E38" s="20"/>
      <c r="F38" s="20"/>
      <c r="G38" s="20"/>
      <c r="H38" s="20"/>
      <c r="I38" s="20"/>
      <c r="J38" s="20"/>
      <c r="K38" s="63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x14ac:dyDescent="0.15">
      <c r="A39" s="90" t="s">
        <v>31</v>
      </c>
      <c r="B39" s="13" t="s">
        <v>132</v>
      </c>
      <c r="C39" s="14"/>
      <c r="D39" s="14"/>
      <c r="E39" s="14"/>
      <c r="F39" s="14"/>
      <c r="G39" s="14"/>
      <c r="H39" s="14">
        <f>1/18</f>
        <v>5.5555555555555552E-2</v>
      </c>
      <c r="I39" s="14"/>
      <c r="J39" s="14"/>
      <c r="K39" s="61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91"/>
      <c r="B40" s="16" t="s">
        <v>55</v>
      </c>
      <c r="C40" s="17"/>
      <c r="D40" s="17">
        <v>15</v>
      </c>
      <c r="E40" s="17"/>
      <c r="F40" s="17"/>
      <c r="G40" s="17"/>
      <c r="H40" s="17"/>
      <c r="I40" s="17"/>
      <c r="J40" s="17"/>
      <c r="K40" s="62"/>
      <c r="L40" s="17"/>
      <c r="M40" s="17">
        <v>60</v>
      </c>
      <c r="N40" s="17">
        <v>3</v>
      </c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91"/>
      <c r="B41" s="16" t="s">
        <v>56</v>
      </c>
      <c r="C41" s="17">
        <v>60</v>
      </c>
      <c r="D41" s="17"/>
      <c r="E41" s="17"/>
      <c r="F41" s="17">
        <v>15</v>
      </c>
      <c r="G41" s="17"/>
      <c r="H41" s="17"/>
      <c r="I41" s="17"/>
      <c r="J41" s="17"/>
      <c r="K41" s="62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x14ac:dyDescent="0.15">
      <c r="A42" s="91"/>
      <c r="B42" s="77" t="s">
        <v>134</v>
      </c>
      <c r="C42" s="78"/>
      <c r="D42" s="78"/>
      <c r="E42" s="78"/>
      <c r="F42" s="78"/>
      <c r="G42" s="78"/>
      <c r="H42" s="78"/>
      <c r="I42" s="78"/>
      <c r="J42" s="78"/>
      <c r="K42" s="79"/>
      <c r="L42" s="78"/>
      <c r="M42" s="78"/>
      <c r="N42" s="78"/>
      <c r="O42" s="78"/>
      <c r="P42" s="78"/>
      <c r="Q42" s="78">
        <v>20</v>
      </c>
      <c r="R42" s="78"/>
      <c r="S42" s="78"/>
      <c r="T42" s="78"/>
      <c r="U42" s="78"/>
      <c r="V42" s="80"/>
      <c r="W42" s="80"/>
      <c r="X42" s="80"/>
      <c r="Y42" s="7"/>
    </row>
    <row r="43" spans="1:25" ht="11.25" thickBot="1" x14ac:dyDescent="0.2">
      <c r="A43" s="92"/>
      <c r="B43" s="19" t="s">
        <v>133</v>
      </c>
      <c r="C43" s="20"/>
      <c r="D43" s="20"/>
      <c r="E43" s="20"/>
      <c r="F43" s="20"/>
      <c r="G43" s="20"/>
      <c r="H43" s="20"/>
      <c r="I43" s="20"/>
      <c r="J43" s="20"/>
      <c r="K43" s="63"/>
      <c r="L43" s="20"/>
      <c r="M43" s="20"/>
      <c r="N43" s="20"/>
      <c r="O43" s="20"/>
      <c r="P43" s="20">
        <v>20</v>
      </c>
      <c r="Q43" s="20"/>
      <c r="R43" s="20"/>
      <c r="S43" s="20"/>
      <c r="T43" s="20"/>
      <c r="U43" s="20"/>
      <c r="V43" s="21"/>
      <c r="W43" s="21"/>
      <c r="X43" s="21"/>
      <c r="Y43" s="7"/>
    </row>
    <row r="44" spans="1:25" x14ac:dyDescent="0.15">
      <c r="A44" s="90" t="s">
        <v>33</v>
      </c>
      <c r="B44" s="51"/>
      <c r="C44" s="52"/>
      <c r="D44" s="52"/>
      <c r="E44" s="52"/>
      <c r="F44" s="52"/>
      <c r="G44" s="52"/>
      <c r="H44" s="52"/>
      <c r="I44" s="52"/>
      <c r="J44" s="52"/>
      <c r="K44" s="74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3"/>
      <c r="W44" s="53"/>
      <c r="X44" s="53"/>
      <c r="Y44" s="7"/>
    </row>
    <row r="45" spans="1:25" x14ac:dyDescent="0.15">
      <c r="A45" s="91"/>
      <c r="B45" s="54"/>
      <c r="C45" s="6"/>
      <c r="D45" s="6"/>
      <c r="E45" s="6"/>
      <c r="F45" s="6"/>
      <c r="G45" s="6"/>
      <c r="H45" s="6"/>
      <c r="I45" s="6"/>
      <c r="J45" s="6"/>
      <c r="K45" s="75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x14ac:dyDescent="0.15">
      <c r="A46" s="91"/>
      <c r="B46" s="54"/>
      <c r="C46" s="6"/>
      <c r="D46" s="6"/>
      <c r="E46" s="6"/>
      <c r="F46" s="6"/>
      <c r="G46" s="6"/>
      <c r="H46" s="6"/>
      <c r="I46" s="6"/>
      <c r="J46" s="6"/>
      <c r="K46" s="75"/>
      <c r="L46" s="6"/>
      <c r="M46" s="6"/>
      <c r="N46" s="6"/>
      <c r="O46" s="6"/>
      <c r="P46" s="6"/>
      <c r="Q46" s="6"/>
      <c r="R46" s="6"/>
      <c r="S46" s="6"/>
      <c r="T46" s="6"/>
      <c r="U46" s="6"/>
      <c r="V46" s="55"/>
      <c r="W46" s="55"/>
      <c r="X46" s="55"/>
      <c r="Y46" s="7"/>
    </row>
    <row r="47" spans="1:25" ht="11.25" thickBot="1" x14ac:dyDescent="0.2">
      <c r="A47" s="93"/>
      <c r="B47" s="56"/>
      <c r="C47" s="57"/>
      <c r="D47" s="57"/>
      <c r="E47" s="57"/>
      <c r="F47" s="57"/>
      <c r="G47" s="57"/>
      <c r="H47" s="57"/>
      <c r="I47" s="57"/>
      <c r="J47" s="57"/>
      <c r="K47" s="76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8"/>
      <c r="W47" s="58"/>
      <c r="X47" s="58"/>
      <c r="Y47" s="7"/>
    </row>
    <row r="48" spans="1:25" ht="11.25" thickBot="1" x14ac:dyDescent="0.2">
      <c r="A48" s="23">
        <f>SUM(C32)</f>
        <v>1</v>
      </c>
      <c r="B48" s="24" t="s">
        <v>57</v>
      </c>
      <c r="C48" s="25">
        <f>SUM(C35:C38)</f>
        <v>70</v>
      </c>
      <c r="D48" s="25">
        <f t="shared" ref="D48:X48" si="6">SUM(D35:D38)</f>
        <v>0</v>
      </c>
      <c r="E48" s="25">
        <f t="shared" si="6"/>
        <v>0</v>
      </c>
      <c r="F48" s="25">
        <f t="shared" si="6"/>
        <v>12</v>
      </c>
      <c r="G48" s="25">
        <f t="shared" si="6"/>
        <v>30</v>
      </c>
      <c r="H48" s="25">
        <f t="shared" si="6"/>
        <v>0</v>
      </c>
      <c r="I48" s="25">
        <f t="shared" si="6"/>
        <v>0</v>
      </c>
      <c r="J48" s="25">
        <f t="shared" si="6"/>
        <v>0</v>
      </c>
      <c r="K48" s="64">
        <f t="shared" si="6"/>
        <v>0</v>
      </c>
      <c r="L48" s="25">
        <f t="shared" si="6"/>
        <v>0</v>
      </c>
      <c r="M48" s="25">
        <f t="shared" si="6"/>
        <v>0</v>
      </c>
      <c r="N48" s="25">
        <f t="shared" si="6"/>
        <v>0</v>
      </c>
      <c r="O48" s="25">
        <f t="shared" si="6"/>
        <v>60</v>
      </c>
      <c r="P48" s="25">
        <f t="shared" si="6"/>
        <v>0</v>
      </c>
      <c r="Q48" s="25">
        <f t="shared" si="6"/>
        <v>0</v>
      </c>
      <c r="R48" s="25">
        <f t="shared" si="6"/>
        <v>0</v>
      </c>
      <c r="S48" s="25">
        <f t="shared" si="6"/>
        <v>0</v>
      </c>
      <c r="T48" s="25">
        <f t="shared" si="6"/>
        <v>0</v>
      </c>
      <c r="U48" s="25">
        <f t="shared" si="6"/>
        <v>0</v>
      </c>
      <c r="V48" s="25">
        <f t="shared" si="6"/>
        <v>0</v>
      </c>
      <c r="W48" s="25">
        <f t="shared" si="6"/>
        <v>0</v>
      </c>
      <c r="X48" s="25">
        <f t="shared" si="6"/>
        <v>0</v>
      </c>
      <c r="Y48" s="7"/>
    </row>
    <row r="49" spans="1:25" x14ac:dyDescent="0.15">
      <c r="A49" s="27"/>
      <c r="B49" s="28" t="s">
        <v>58</v>
      </c>
      <c r="C49" s="29">
        <f>SUM(A48*C48)/1000</f>
        <v>7.0000000000000007E-2</v>
      </c>
      <c r="D49" s="29">
        <f>+(A48*D48)/1000</f>
        <v>0</v>
      </c>
      <c r="E49" s="29">
        <f>+(A48*E48)/1000</f>
        <v>0</v>
      </c>
      <c r="F49" s="29">
        <f>+(A48*F48)/1000</f>
        <v>1.2E-2</v>
      </c>
      <c r="G49" s="29">
        <f>+(A48*G48)/1000</f>
        <v>0.03</v>
      </c>
      <c r="H49" s="29">
        <f>+(A48*H48)/1000</f>
        <v>0</v>
      </c>
      <c r="I49" s="29">
        <f>+(A48*I48)/1000</f>
        <v>0</v>
      </c>
      <c r="J49" s="29">
        <f>+(A48*J48)/1000</f>
        <v>0</v>
      </c>
      <c r="K49" s="65">
        <f>+(A48*K48)/1000</f>
        <v>0</v>
      </c>
      <c r="L49" s="29">
        <f>+(A48*L48)/1000</f>
        <v>0</v>
      </c>
      <c r="M49" s="29">
        <f>+(A48*M48)/1000</f>
        <v>0</v>
      </c>
      <c r="N49" s="29">
        <f>+(A48*N48)/1000</f>
        <v>0</v>
      </c>
      <c r="O49" s="29">
        <f>+(A48*O48)/1000</f>
        <v>0.06</v>
      </c>
      <c r="P49" s="29">
        <f>+(A48*P48)/1000</f>
        <v>0</v>
      </c>
      <c r="Q49" s="29">
        <f>+(A48*Q48)/1000</f>
        <v>0</v>
      </c>
      <c r="R49" s="29">
        <f>+(A48*R48)/1000</f>
        <v>0</v>
      </c>
      <c r="S49" s="29">
        <f>+(A48*S48)/1000</f>
        <v>0</v>
      </c>
      <c r="T49" s="29">
        <f>+(A48*T48)/1000</f>
        <v>0</v>
      </c>
      <c r="U49" s="29">
        <f>+(A48*U48)/1000</f>
        <v>0</v>
      </c>
      <c r="V49" s="29">
        <f>+(A48*V48)/1000</f>
        <v>0</v>
      </c>
      <c r="W49" s="29">
        <f>+(A48*W48)/1000</f>
        <v>0</v>
      </c>
      <c r="X49" s="29">
        <f>+(A48*X48)/1000</f>
        <v>0</v>
      </c>
      <c r="Y49" s="7"/>
    </row>
    <row r="50" spans="1:25" x14ac:dyDescent="0.15">
      <c r="A50" s="23">
        <f>SUM(D32)</f>
        <v>1</v>
      </c>
      <c r="B50" s="28" t="s">
        <v>59</v>
      </c>
      <c r="C50" s="30">
        <f>SUM(C39:C43)</f>
        <v>60</v>
      </c>
      <c r="D50" s="30">
        <f t="shared" ref="D50:X50" si="7">SUM(D39:D43)</f>
        <v>15</v>
      </c>
      <c r="E50" s="30">
        <f t="shared" si="7"/>
        <v>0</v>
      </c>
      <c r="F50" s="30">
        <f t="shared" si="7"/>
        <v>15</v>
      </c>
      <c r="G50" s="30">
        <f t="shared" si="7"/>
        <v>0</v>
      </c>
      <c r="H50" s="30">
        <f t="shared" si="7"/>
        <v>5.5555555555555552E-2</v>
      </c>
      <c r="I50" s="30">
        <f t="shared" si="7"/>
        <v>0</v>
      </c>
      <c r="J50" s="30">
        <f t="shared" si="7"/>
        <v>0</v>
      </c>
      <c r="K50" s="66">
        <f t="shared" si="7"/>
        <v>0</v>
      </c>
      <c r="L50" s="30">
        <f t="shared" si="7"/>
        <v>0</v>
      </c>
      <c r="M50" s="30">
        <f t="shared" si="7"/>
        <v>60</v>
      </c>
      <c r="N50" s="30">
        <f t="shared" si="7"/>
        <v>3</v>
      </c>
      <c r="O50" s="30">
        <f t="shared" si="7"/>
        <v>0</v>
      </c>
      <c r="P50" s="30">
        <f t="shared" si="7"/>
        <v>20</v>
      </c>
      <c r="Q50" s="30">
        <f t="shared" si="7"/>
        <v>20</v>
      </c>
      <c r="R50" s="30">
        <f t="shared" si="7"/>
        <v>0</v>
      </c>
      <c r="S50" s="30">
        <f t="shared" si="7"/>
        <v>0</v>
      </c>
      <c r="T50" s="30">
        <f t="shared" si="7"/>
        <v>0</v>
      </c>
      <c r="U50" s="30">
        <f t="shared" si="7"/>
        <v>0</v>
      </c>
      <c r="V50" s="30">
        <f t="shared" si="7"/>
        <v>0</v>
      </c>
      <c r="W50" s="30">
        <f t="shared" si="7"/>
        <v>0</v>
      </c>
      <c r="X50" s="30">
        <f t="shared" si="7"/>
        <v>0</v>
      </c>
      <c r="Y50" s="7"/>
    </row>
    <row r="51" spans="1:25" ht="11.25" thickBot="1" x14ac:dyDescent="0.2">
      <c r="A51" s="32"/>
      <c r="B51" s="33" t="s">
        <v>60</v>
      </c>
      <c r="C51" s="34">
        <f>SUM(A50*C50)/1000</f>
        <v>0.06</v>
      </c>
      <c r="D51" s="34">
        <f>+(A50*D50)/1000</f>
        <v>1.4999999999999999E-2</v>
      </c>
      <c r="E51" s="34">
        <f>+(A50*E50)/1000</f>
        <v>0</v>
      </c>
      <c r="F51" s="34">
        <f>+(A50*F50)/1000</f>
        <v>1.4999999999999999E-2</v>
      </c>
      <c r="G51" s="34">
        <f>+(A50*G50)/1000</f>
        <v>0</v>
      </c>
      <c r="H51" s="34">
        <f>+(A50*H50)</f>
        <v>5.5555555555555552E-2</v>
      </c>
      <c r="I51" s="34">
        <f>+(A50*I50)/1000</f>
        <v>0</v>
      </c>
      <c r="J51" s="34">
        <f>+(A50*J50)/1000</f>
        <v>0</v>
      </c>
      <c r="K51" s="67">
        <f>+(A50*K50)/1000</f>
        <v>0</v>
      </c>
      <c r="L51" s="34">
        <f>+(A50*L50)/1000</f>
        <v>0</v>
      </c>
      <c r="M51" s="34">
        <f>+(A50*M50)/1000</f>
        <v>0.06</v>
      </c>
      <c r="N51" s="34">
        <f>+(A50*N50)/1000</f>
        <v>3.0000000000000001E-3</v>
      </c>
      <c r="O51" s="34">
        <f>+(A50*O50)/1000</f>
        <v>0</v>
      </c>
      <c r="P51" s="34">
        <f>+(A50*P50)/1000</f>
        <v>0.02</v>
      </c>
      <c r="Q51" s="34">
        <f>+(A50*Q50)/1000</f>
        <v>0.02</v>
      </c>
      <c r="R51" s="34">
        <f>+(A50*R50)/1000</f>
        <v>0</v>
      </c>
      <c r="S51" s="34">
        <f>+(A50*S50)/1000</f>
        <v>0</v>
      </c>
      <c r="T51" s="34">
        <f>+(A50*T50)/1000</f>
        <v>0</v>
      </c>
      <c r="U51" s="34">
        <f>+(A50*U50)/1000</f>
        <v>0</v>
      </c>
      <c r="V51" s="35">
        <f>+(A50*V50)/1000</f>
        <v>0</v>
      </c>
      <c r="W51" s="35">
        <f>+(A50*W50)/1000</f>
        <v>0</v>
      </c>
      <c r="X51" s="35">
        <f>+(A50*X50)/1000</f>
        <v>0</v>
      </c>
      <c r="Y51" s="7"/>
    </row>
    <row r="52" spans="1:25" x14ac:dyDescent="0.15">
      <c r="A52" s="94" t="s">
        <v>40</v>
      </c>
      <c r="B52" s="95"/>
      <c r="C52" s="36">
        <f>+C51+C49</f>
        <v>0.13</v>
      </c>
      <c r="D52" s="36">
        <f t="shared" ref="D52:X52" si="8">+D51+D49</f>
        <v>1.4999999999999999E-2</v>
      </c>
      <c r="E52" s="36">
        <f t="shared" si="8"/>
        <v>0</v>
      </c>
      <c r="F52" s="36">
        <f t="shared" si="8"/>
        <v>2.7E-2</v>
      </c>
      <c r="G52" s="36">
        <f t="shared" si="8"/>
        <v>0.03</v>
      </c>
      <c r="H52" s="36">
        <f t="shared" si="8"/>
        <v>5.5555555555555552E-2</v>
      </c>
      <c r="I52" s="36">
        <f t="shared" si="8"/>
        <v>0</v>
      </c>
      <c r="J52" s="36">
        <f t="shared" si="8"/>
        <v>0</v>
      </c>
      <c r="K52" s="68">
        <f t="shared" si="8"/>
        <v>0</v>
      </c>
      <c r="L52" s="36">
        <f t="shared" si="8"/>
        <v>0</v>
      </c>
      <c r="M52" s="36">
        <f t="shared" si="8"/>
        <v>0.06</v>
      </c>
      <c r="N52" s="36">
        <f t="shared" si="8"/>
        <v>3.0000000000000001E-3</v>
      </c>
      <c r="O52" s="36">
        <f t="shared" si="8"/>
        <v>0.06</v>
      </c>
      <c r="P52" s="36">
        <f t="shared" si="8"/>
        <v>0.02</v>
      </c>
      <c r="Q52" s="36">
        <f t="shared" si="8"/>
        <v>0.02</v>
      </c>
      <c r="R52" s="36">
        <f t="shared" si="8"/>
        <v>0</v>
      </c>
      <c r="S52" s="36">
        <f t="shared" si="8"/>
        <v>0</v>
      </c>
      <c r="T52" s="36">
        <f t="shared" si="8"/>
        <v>0</v>
      </c>
      <c r="U52" s="36">
        <f t="shared" si="8"/>
        <v>0</v>
      </c>
      <c r="V52" s="37">
        <f t="shared" si="8"/>
        <v>0</v>
      </c>
      <c r="W52" s="37">
        <f t="shared" si="8"/>
        <v>0</v>
      </c>
      <c r="X52" s="37">
        <f t="shared" si="8"/>
        <v>0</v>
      </c>
      <c r="Y52" s="7"/>
    </row>
    <row r="53" spans="1:25" x14ac:dyDescent="0.15">
      <c r="A53" s="87" t="s">
        <v>41</v>
      </c>
      <c r="B53" s="89"/>
      <c r="C53" s="38">
        <v>264</v>
      </c>
      <c r="D53" s="38">
        <v>578</v>
      </c>
      <c r="E53" s="38">
        <v>137</v>
      </c>
      <c r="F53" s="38">
        <v>1748</v>
      </c>
      <c r="G53" s="38">
        <v>862</v>
      </c>
      <c r="H53" s="38">
        <v>132</v>
      </c>
      <c r="I53" s="38">
        <v>132</v>
      </c>
      <c r="J53" s="38">
        <v>828</v>
      </c>
      <c r="K53" s="69">
        <v>787</v>
      </c>
      <c r="L53" s="38">
        <v>494</v>
      </c>
      <c r="M53" s="38">
        <v>268</v>
      </c>
      <c r="N53" s="38">
        <v>153</v>
      </c>
      <c r="O53" s="38">
        <v>525</v>
      </c>
      <c r="P53" s="38">
        <v>348</v>
      </c>
      <c r="Q53" s="38">
        <v>2000</v>
      </c>
      <c r="R53" s="38"/>
      <c r="S53" s="38"/>
      <c r="T53" s="38"/>
      <c r="U53" s="38"/>
      <c r="V53" s="39"/>
      <c r="W53" s="39"/>
      <c r="X53" s="39"/>
      <c r="Y53" s="7"/>
    </row>
    <row r="54" spans="1:25" x14ac:dyDescent="0.15">
      <c r="A54" s="40">
        <f>SUM(A48)</f>
        <v>1</v>
      </c>
      <c r="B54" s="41" t="s">
        <v>42</v>
      </c>
      <c r="C54" s="42">
        <f>SUM(C49*C53)</f>
        <v>18.48</v>
      </c>
      <c r="D54" s="42">
        <f>SUM(D49*D53)</f>
        <v>0</v>
      </c>
      <c r="E54" s="42">
        <f t="shared" ref="E54:X54" si="9">SUM(E49*E53)</f>
        <v>0</v>
      </c>
      <c r="F54" s="42">
        <f t="shared" si="9"/>
        <v>20.975999999999999</v>
      </c>
      <c r="G54" s="42">
        <f t="shared" si="9"/>
        <v>25.86</v>
      </c>
      <c r="H54" s="42">
        <f t="shared" si="9"/>
        <v>0</v>
      </c>
      <c r="I54" s="42">
        <f t="shared" si="9"/>
        <v>0</v>
      </c>
      <c r="J54" s="42">
        <f t="shared" si="9"/>
        <v>0</v>
      </c>
      <c r="K54" s="70">
        <f t="shared" si="9"/>
        <v>0</v>
      </c>
      <c r="L54" s="42">
        <f t="shared" si="9"/>
        <v>0</v>
      </c>
      <c r="M54" s="42">
        <f t="shared" si="9"/>
        <v>0</v>
      </c>
      <c r="N54" s="42">
        <f t="shared" si="9"/>
        <v>0</v>
      </c>
      <c r="O54" s="42">
        <f t="shared" si="9"/>
        <v>31.5</v>
      </c>
      <c r="P54" s="42">
        <f t="shared" si="9"/>
        <v>0</v>
      </c>
      <c r="Q54" s="42">
        <f t="shared" si="9"/>
        <v>0</v>
      </c>
      <c r="R54" s="42">
        <f t="shared" si="9"/>
        <v>0</v>
      </c>
      <c r="S54" s="42">
        <f t="shared" si="9"/>
        <v>0</v>
      </c>
      <c r="T54" s="42">
        <f t="shared" si="9"/>
        <v>0</v>
      </c>
      <c r="U54" s="42">
        <f t="shared" si="9"/>
        <v>0</v>
      </c>
      <c r="V54" s="42">
        <f t="shared" si="9"/>
        <v>0</v>
      </c>
      <c r="W54" s="42">
        <f t="shared" si="9"/>
        <v>0</v>
      </c>
      <c r="X54" s="42">
        <f t="shared" si="9"/>
        <v>0</v>
      </c>
      <c r="Y54" s="43">
        <f>SUM(C54:X54)</f>
        <v>96.816000000000003</v>
      </c>
    </row>
    <row r="55" spans="1:25" x14ac:dyDescent="0.15">
      <c r="A55" s="40">
        <f>SUM(A50)</f>
        <v>1</v>
      </c>
      <c r="B55" s="41" t="s">
        <v>42</v>
      </c>
      <c r="C55" s="42">
        <f>SUM(C51*C53)</f>
        <v>15.84</v>
      </c>
      <c r="D55" s="42">
        <f>SUM(D51*D53)</f>
        <v>8.67</v>
      </c>
      <c r="E55" s="42">
        <f t="shared" ref="E55:X55" si="10">SUM(E51*E53)</f>
        <v>0</v>
      </c>
      <c r="F55" s="42">
        <f t="shared" si="10"/>
        <v>26.22</v>
      </c>
      <c r="G55" s="42">
        <f t="shared" si="10"/>
        <v>0</v>
      </c>
      <c r="H55" s="42">
        <f t="shared" si="10"/>
        <v>7.333333333333333</v>
      </c>
      <c r="I55" s="42">
        <f t="shared" si="10"/>
        <v>0</v>
      </c>
      <c r="J55" s="42">
        <f t="shared" si="10"/>
        <v>0</v>
      </c>
      <c r="K55" s="70">
        <f t="shared" si="10"/>
        <v>0</v>
      </c>
      <c r="L55" s="42">
        <f t="shared" si="10"/>
        <v>0</v>
      </c>
      <c r="M55" s="42">
        <f t="shared" si="10"/>
        <v>16.079999999999998</v>
      </c>
      <c r="N55" s="42">
        <f t="shared" si="10"/>
        <v>0.45900000000000002</v>
      </c>
      <c r="O55" s="42">
        <f t="shared" si="10"/>
        <v>0</v>
      </c>
      <c r="P55" s="42">
        <f t="shared" si="10"/>
        <v>6.96</v>
      </c>
      <c r="Q55" s="42">
        <f t="shared" si="10"/>
        <v>40</v>
      </c>
      <c r="R55" s="42">
        <f t="shared" si="10"/>
        <v>0</v>
      </c>
      <c r="S55" s="42">
        <f t="shared" si="10"/>
        <v>0</v>
      </c>
      <c r="T55" s="42">
        <f t="shared" si="10"/>
        <v>0</v>
      </c>
      <c r="U55" s="42">
        <f t="shared" si="10"/>
        <v>0</v>
      </c>
      <c r="V55" s="42">
        <f t="shared" si="10"/>
        <v>0</v>
      </c>
      <c r="W55" s="42">
        <f t="shared" si="10"/>
        <v>0</v>
      </c>
      <c r="X55" s="42">
        <f t="shared" si="10"/>
        <v>0</v>
      </c>
      <c r="Y55" s="43">
        <f>SUM(C55:X55)</f>
        <v>121.56233333333333</v>
      </c>
    </row>
    <row r="56" spans="1:25" x14ac:dyDescent="0.15">
      <c r="A56" s="96" t="s">
        <v>43</v>
      </c>
      <c r="B56" s="97"/>
      <c r="C56" s="44">
        <f>SUM(C54:C55)</f>
        <v>34.32</v>
      </c>
      <c r="D56" s="44">
        <f t="shared" ref="D56:X56" si="11">+D52*D53</f>
        <v>8.67</v>
      </c>
      <c r="E56" s="44">
        <f t="shared" si="11"/>
        <v>0</v>
      </c>
      <c r="F56" s="44">
        <f t="shared" si="11"/>
        <v>47.195999999999998</v>
      </c>
      <c r="G56" s="44">
        <f t="shared" si="11"/>
        <v>25.86</v>
      </c>
      <c r="H56" s="44">
        <f t="shared" si="11"/>
        <v>7.333333333333333</v>
      </c>
      <c r="I56" s="44">
        <f t="shared" si="11"/>
        <v>0</v>
      </c>
      <c r="J56" s="44">
        <f t="shared" si="11"/>
        <v>0</v>
      </c>
      <c r="K56" s="71">
        <f t="shared" si="11"/>
        <v>0</v>
      </c>
      <c r="L56" s="44">
        <f t="shared" si="11"/>
        <v>0</v>
      </c>
      <c r="M56" s="44">
        <f t="shared" si="11"/>
        <v>16.079999999999998</v>
      </c>
      <c r="N56" s="44">
        <f t="shared" si="11"/>
        <v>0.45900000000000002</v>
      </c>
      <c r="O56" s="44">
        <f t="shared" si="11"/>
        <v>31.5</v>
      </c>
      <c r="P56" s="44">
        <f t="shared" si="11"/>
        <v>6.96</v>
      </c>
      <c r="Q56" s="44">
        <f t="shared" si="11"/>
        <v>40</v>
      </c>
      <c r="R56" s="44">
        <f t="shared" si="11"/>
        <v>0</v>
      </c>
      <c r="S56" s="44">
        <f t="shared" si="11"/>
        <v>0</v>
      </c>
      <c r="T56" s="44">
        <f t="shared" si="11"/>
        <v>0</v>
      </c>
      <c r="U56" s="44">
        <f t="shared" si="11"/>
        <v>0</v>
      </c>
      <c r="V56" s="45">
        <f t="shared" si="11"/>
        <v>0</v>
      </c>
      <c r="W56" s="45">
        <f t="shared" si="11"/>
        <v>0</v>
      </c>
      <c r="X56" s="45">
        <f t="shared" si="11"/>
        <v>0</v>
      </c>
      <c r="Y56" s="43">
        <f>SUM(C56:X56)</f>
        <v>218.37833333333336</v>
      </c>
    </row>
    <row r="57" spans="1:25" x14ac:dyDescent="0.1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72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7"/>
    </row>
    <row r="58" spans="1:25" x14ac:dyDescent="0.1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73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7"/>
    </row>
    <row r="59" spans="1:25" x14ac:dyDescent="0.15">
      <c r="A59" s="81" t="s">
        <v>44</v>
      </c>
      <c r="B59" s="81"/>
      <c r="C59" s="50"/>
      <c r="H59" s="81" t="s">
        <v>45</v>
      </c>
      <c r="I59" s="81"/>
      <c r="J59" s="81"/>
      <c r="K59" s="81"/>
      <c r="P59" s="81" t="s">
        <v>46</v>
      </c>
      <c r="Q59" s="81"/>
      <c r="R59" s="81"/>
      <c r="S59" s="81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9:S59"/>
    <mergeCell ref="P32:S32"/>
    <mergeCell ref="A33:B34"/>
    <mergeCell ref="C33:V33"/>
    <mergeCell ref="A35:A38"/>
    <mergeCell ref="A39:A43"/>
    <mergeCell ref="A44:A47"/>
    <mergeCell ref="A52:B52"/>
    <mergeCell ref="A53:B53"/>
    <mergeCell ref="A56:B56"/>
    <mergeCell ref="A59:B59"/>
    <mergeCell ref="H59:K5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Z34" sqref="Z34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98" t="s">
        <v>0</v>
      </c>
      <c r="C1" s="98"/>
      <c r="D1" s="98"/>
      <c r="E1" s="98"/>
      <c r="F1" s="98"/>
      <c r="G1" s="98"/>
      <c r="H1" s="98"/>
      <c r="I1" s="98"/>
      <c r="J1" s="98"/>
      <c r="L1" s="2"/>
      <c r="M1" s="99" t="s">
        <v>1</v>
      </c>
      <c r="N1" s="99"/>
      <c r="O1" s="99"/>
      <c r="P1" s="99"/>
      <c r="Q1" s="99"/>
      <c r="R1" s="99" t="s">
        <v>2</v>
      </c>
      <c r="S1" s="99"/>
      <c r="T1" s="99"/>
      <c r="U1" s="99"/>
      <c r="V1" s="99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2" t="s">
        <v>171</v>
      </c>
      <c r="Q2" s="82"/>
      <c r="R2" s="82"/>
      <c r="S2" s="82"/>
      <c r="T2" s="5"/>
      <c r="U2" s="5"/>
      <c r="V2" s="5"/>
    </row>
    <row r="3" spans="1:25" x14ac:dyDescent="0.15">
      <c r="A3" s="83"/>
      <c r="B3" s="84"/>
      <c r="C3" s="87" t="s">
        <v>4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  <c r="W3" s="6"/>
      <c r="X3" s="6"/>
      <c r="Y3" s="7"/>
    </row>
    <row r="4" spans="1:25" ht="67.5" thickBot="1" x14ac:dyDescent="0.2">
      <c r="A4" s="85"/>
      <c r="B4" s="86"/>
      <c r="C4" s="8" t="s">
        <v>5</v>
      </c>
      <c r="D4" s="9" t="s">
        <v>6</v>
      </c>
      <c r="E4" s="10" t="s">
        <v>8</v>
      </c>
      <c r="F4" s="10" t="s">
        <v>10</v>
      </c>
      <c r="G4" s="10" t="s">
        <v>23</v>
      </c>
      <c r="H4" s="10" t="s">
        <v>7</v>
      </c>
      <c r="I4" s="11" t="s">
        <v>119</v>
      </c>
      <c r="J4" s="10" t="s">
        <v>11</v>
      </c>
      <c r="K4" s="10" t="s">
        <v>13</v>
      </c>
      <c r="L4" s="10" t="s">
        <v>92</v>
      </c>
      <c r="M4" s="10" t="s">
        <v>84</v>
      </c>
      <c r="N4" s="11" t="s">
        <v>18</v>
      </c>
      <c r="O4" s="10" t="s">
        <v>17</v>
      </c>
      <c r="P4" s="10" t="s">
        <v>20</v>
      </c>
      <c r="Q4" s="10" t="s">
        <v>21</v>
      </c>
      <c r="R4" s="10" t="s">
        <v>22</v>
      </c>
      <c r="S4" s="10" t="s">
        <v>72</v>
      </c>
      <c r="T4" s="10" t="s">
        <v>100</v>
      </c>
      <c r="U4" s="11" t="s">
        <v>24</v>
      </c>
      <c r="V4" s="12"/>
      <c r="W4" s="9"/>
      <c r="X4" s="9"/>
      <c r="Y4" s="7"/>
    </row>
    <row r="5" spans="1:25" ht="10.5" customHeight="1" x14ac:dyDescent="0.15">
      <c r="A5" s="90" t="s">
        <v>26</v>
      </c>
      <c r="B5" s="13" t="s">
        <v>64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>
        <v>40</v>
      </c>
      <c r="Q5" s="14">
        <v>70</v>
      </c>
      <c r="R5" s="14"/>
      <c r="S5" s="14"/>
      <c r="T5" s="14"/>
      <c r="U5" s="14"/>
      <c r="V5" s="15"/>
      <c r="W5" s="15"/>
      <c r="X5" s="15"/>
      <c r="Y5" s="7"/>
    </row>
    <row r="6" spans="1:25" x14ac:dyDescent="0.15">
      <c r="A6" s="91"/>
      <c r="B6" s="16" t="s">
        <v>155</v>
      </c>
      <c r="C6" s="17"/>
      <c r="D6" s="17">
        <v>5</v>
      </c>
      <c r="E6" s="17"/>
      <c r="F6" s="17">
        <v>18</v>
      </c>
      <c r="G6" s="17">
        <v>25</v>
      </c>
      <c r="H6" s="17"/>
      <c r="I6" s="17"/>
      <c r="J6" s="17"/>
      <c r="K6" s="17"/>
      <c r="L6" s="17"/>
      <c r="M6" s="17"/>
      <c r="N6" s="17">
        <v>28</v>
      </c>
      <c r="O6" s="17"/>
      <c r="P6" s="17">
        <v>30</v>
      </c>
      <c r="Q6" s="17"/>
      <c r="R6" s="17"/>
      <c r="S6" s="17"/>
      <c r="T6" s="17">
        <f>1/10</f>
        <v>0.1</v>
      </c>
      <c r="U6" s="17"/>
      <c r="V6" s="18"/>
      <c r="W6" s="18"/>
      <c r="X6" s="18"/>
      <c r="Y6" s="7"/>
    </row>
    <row r="7" spans="1:25" x14ac:dyDescent="0.15">
      <c r="A7" s="91"/>
      <c r="B7" s="16" t="s">
        <v>156</v>
      </c>
      <c r="C7" s="17"/>
      <c r="D7" s="17"/>
      <c r="E7" s="17">
        <v>7</v>
      </c>
      <c r="F7" s="17">
        <v>15</v>
      </c>
      <c r="G7" s="17"/>
      <c r="H7" s="17"/>
      <c r="I7" s="17">
        <v>120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92"/>
      <c r="B8" s="19" t="s">
        <v>32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ht="10.5" customHeight="1" x14ac:dyDescent="0.15">
      <c r="A9" s="90" t="s">
        <v>31</v>
      </c>
      <c r="B9" s="13" t="s">
        <v>157</v>
      </c>
      <c r="C9" s="14"/>
      <c r="D9" s="14">
        <v>10</v>
      </c>
      <c r="E9" s="14"/>
      <c r="F9" s="14"/>
      <c r="G9" s="14"/>
      <c r="H9" s="14"/>
      <c r="I9" s="14"/>
      <c r="J9" s="14">
        <v>10</v>
      </c>
      <c r="K9" s="14"/>
      <c r="L9" s="14">
        <v>40</v>
      </c>
      <c r="M9" s="14"/>
      <c r="N9" s="14"/>
      <c r="O9" s="14">
        <v>7</v>
      </c>
      <c r="P9" s="14"/>
      <c r="Q9" s="14"/>
      <c r="R9" s="14"/>
      <c r="S9" s="14"/>
      <c r="T9" s="14"/>
      <c r="U9" s="14"/>
      <c r="V9" s="15"/>
      <c r="W9" s="15"/>
      <c r="X9" s="15"/>
      <c r="Y9" s="7"/>
    </row>
    <row r="10" spans="1:25" x14ac:dyDescent="0.15">
      <c r="A10" s="91"/>
      <c r="B10" s="22" t="s">
        <v>158</v>
      </c>
      <c r="C10" s="17"/>
      <c r="D10" s="17">
        <v>15</v>
      </c>
      <c r="E10" s="17"/>
      <c r="F10" s="17"/>
      <c r="G10" s="17"/>
      <c r="H10" s="17"/>
      <c r="I10" s="17"/>
      <c r="J10" s="17"/>
      <c r="K10" s="17"/>
      <c r="L10" s="17"/>
      <c r="M10" s="17">
        <v>50</v>
      </c>
      <c r="N10" s="17"/>
      <c r="O10" s="17"/>
      <c r="P10" s="17"/>
      <c r="Q10" s="17"/>
      <c r="R10" s="17">
        <v>5</v>
      </c>
      <c r="S10" s="17"/>
      <c r="T10" s="17"/>
      <c r="U10" s="17"/>
      <c r="V10" s="18"/>
      <c r="W10" s="18"/>
      <c r="X10" s="18"/>
      <c r="Y10" s="7"/>
    </row>
    <row r="11" spans="1:25" x14ac:dyDescent="0.15">
      <c r="A11" s="91"/>
      <c r="B11" s="22" t="s">
        <v>23</v>
      </c>
      <c r="C11" s="17"/>
      <c r="D11" s="17"/>
      <c r="E11" s="17"/>
      <c r="F11" s="17"/>
      <c r="G11" s="17">
        <v>40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92"/>
      <c r="B12" s="19" t="s">
        <v>5</v>
      </c>
      <c r="C12" s="20">
        <v>40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ht="10.5" customHeight="1" x14ac:dyDescent="0.15">
      <c r="A13" s="90" t="s">
        <v>33</v>
      </c>
      <c r="B13" s="13" t="s">
        <v>77</v>
      </c>
      <c r="C13" s="14"/>
      <c r="D13" s="14"/>
      <c r="E13" s="14"/>
      <c r="F13" s="14"/>
      <c r="G13" s="14">
        <v>100</v>
      </c>
      <c r="H13" s="14">
        <v>5</v>
      </c>
      <c r="I13" s="14"/>
      <c r="J13" s="14"/>
      <c r="K13" s="14">
        <v>7</v>
      </c>
      <c r="L13" s="14"/>
      <c r="M13" s="14"/>
      <c r="N13" s="14">
        <v>3</v>
      </c>
      <c r="O13" s="14"/>
      <c r="P13" s="14"/>
      <c r="Q13" s="14"/>
      <c r="R13" s="14"/>
      <c r="S13" s="14">
        <v>15</v>
      </c>
      <c r="T13" s="14"/>
      <c r="U13" s="14"/>
      <c r="V13" s="15"/>
      <c r="W13" s="15"/>
      <c r="X13" s="15"/>
      <c r="Y13" s="7"/>
    </row>
    <row r="14" spans="1:25" x14ac:dyDescent="0.15">
      <c r="A14" s="91"/>
      <c r="B14" s="16" t="s">
        <v>24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>
        <v>18</v>
      </c>
      <c r="V14" s="18"/>
      <c r="W14" s="18"/>
      <c r="X14" s="18"/>
      <c r="Y14" s="7"/>
    </row>
    <row r="15" spans="1:25" x14ac:dyDescent="0.15">
      <c r="A15" s="91"/>
      <c r="B15" s="16" t="s">
        <v>159</v>
      </c>
      <c r="C15" s="17">
        <v>40</v>
      </c>
      <c r="D15" s="17"/>
      <c r="E15" s="17">
        <v>7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93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36</v>
      </c>
      <c r="C17" s="25">
        <f>SUM(C5:C12)</f>
        <v>80</v>
      </c>
      <c r="D17" s="25">
        <f t="shared" ref="D17:X17" si="0">SUM(D5:D12)</f>
        <v>30</v>
      </c>
      <c r="E17" s="25">
        <f t="shared" si="0"/>
        <v>7</v>
      </c>
      <c r="F17" s="25">
        <f t="shared" si="0"/>
        <v>33</v>
      </c>
      <c r="G17" s="25">
        <f t="shared" si="0"/>
        <v>65</v>
      </c>
      <c r="H17" s="25">
        <f t="shared" si="0"/>
        <v>0</v>
      </c>
      <c r="I17" s="25">
        <f t="shared" si="0"/>
        <v>120</v>
      </c>
      <c r="J17" s="25">
        <f t="shared" si="0"/>
        <v>10</v>
      </c>
      <c r="K17" s="25">
        <f t="shared" si="0"/>
        <v>0</v>
      </c>
      <c r="L17" s="25">
        <f t="shared" si="0"/>
        <v>40</v>
      </c>
      <c r="M17" s="25">
        <f t="shared" si="0"/>
        <v>50</v>
      </c>
      <c r="N17" s="25">
        <f t="shared" si="0"/>
        <v>28</v>
      </c>
      <c r="O17" s="25">
        <f t="shared" si="0"/>
        <v>7</v>
      </c>
      <c r="P17" s="25">
        <f t="shared" si="0"/>
        <v>70</v>
      </c>
      <c r="Q17" s="25">
        <f t="shared" si="0"/>
        <v>70</v>
      </c>
      <c r="R17" s="25">
        <f t="shared" si="0"/>
        <v>5</v>
      </c>
      <c r="S17" s="25">
        <f t="shared" si="0"/>
        <v>0</v>
      </c>
      <c r="T17" s="25">
        <f t="shared" si="0"/>
        <v>0.1</v>
      </c>
      <c r="U17" s="25">
        <f t="shared" si="0"/>
        <v>0</v>
      </c>
      <c r="V17" s="25">
        <f t="shared" si="0"/>
        <v>0</v>
      </c>
      <c r="W17" s="26">
        <f t="shared" si="0"/>
        <v>0</v>
      </c>
      <c r="X17" s="26">
        <f t="shared" si="0"/>
        <v>0</v>
      </c>
      <c r="Y17" s="7"/>
    </row>
    <row r="18" spans="1:25" x14ac:dyDescent="0.15">
      <c r="A18" s="27"/>
      <c r="B18" s="28" t="s">
        <v>37</v>
      </c>
      <c r="C18" s="29">
        <f>SUM(A17*C17)/1000</f>
        <v>0.08</v>
      </c>
      <c r="D18" s="29">
        <f>+(A17*D17)/1000</f>
        <v>0.03</v>
      </c>
      <c r="E18" s="29">
        <f>+(A17*E17)/1000</f>
        <v>7.0000000000000001E-3</v>
      </c>
      <c r="F18" s="29">
        <f>+(A17*F17)/1000</f>
        <v>3.3000000000000002E-2</v>
      </c>
      <c r="G18" s="29">
        <f>+(A17*G17)/1000</f>
        <v>6.5000000000000002E-2</v>
      </c>
      <c r="H18" s="29">
        <f>+(A17*H17)/1000</f>
        <v>0</v>
      </c>
      <c r="I18" s="29">
        <f>+(A17*I17)/1000</f>
        <v>0.12</v>
      </c>
      <c r="J18" s="29">
        <f>+(A17*J17)/1000</f>
        <v>0.01</v>
      </c>
      <c r="K18" s="29">
        <f>+(A17*K17)/1000</f>
        <v>0</v>
      </c>
      <c r="L18" s="29">
        <f>+(A17*L17)/1000</f>
        <v>0.04</v>
      </c>
      <c r="M18" s="29">
        <f>+(A17*M17)/1000</f>
        <v>0.05</v>
      </c>
      <c r="N18" s="29">
        <f>+(A17*N17)/1000</f>
        <v>2.8000000000000001E-2</v>
      </c>
      <c r="O18" s="29">
        <f>+(A17*O17)/1000</f>
        <v>7.0000000000000001E-3</v>
      </c>
      <c r="P18" s="29">
        <f>+(A17*P17)/1000</f>
        <v>7.0000000000000007E-2</v>
      </c>
      <c r="Q18" s="29">
        <f>+(A17*Q17)/1000</f>
        <v>7.0000000000000007E-2</v>
      </c>
      <c r="R18" s="29">
        <f>+(A17*R17)/1000</f>
        <v>5.0000000000000001E-3</v>
      </c>
      <c r="S18" s="29">
        <f>+(A17*S17)/1000</f>
        <v>0</v>
      </c>
      <c r="T18" s="29">
        <f>+(A17*T17)</f>
        <v>0.1</v>
      </c>
      <c r="U18" s="29">
        <f>+(A17*U17)/1000</f>
        <v>0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25" x14ac:dyDescent="0.15">
      <c r="A19" s="23">
        <f>SUM(D2)</f>
        <v>1</v>
      </c>
      <c r="B19" s="28" t="s">
        <v>38</v>
      </c>
      <c r="C19" s="30">
        <f>SUM(C13:C16)</f>
        <v>40</v>
      </c>
      <c r="D19" s="30">
        <f t="shared" ref="D19:X19" si="1">SUM(D13:D16)</f>
        <v>0</v>
      </c>
      <c r="E19" s="30">
        <f t="shared" si="1"/>
        <v>7</v>
      </c>
      <c r="F19" s="30">
        <f t="shared" si="1"/>
        <v>0</v>
      </c>
      <c r="G19" s="30">
        <f t="shared" si="1"/>
        <v>100</v>
      </c>
      <c r="H19" s="30">
        <f t="shared" si="1"/>
        <v>5</v>
      </c>
      <c r="I19" s="30">
        <f t="shared" si="1"/>
        <v>0</v>
      </c>
      <c r="J19" s="30">
        <f t="shared" si="1"/>
        <v>0</v>
      </c>
      <c r="K19" s="30">
        <f t="shared" si="1"/>
        <v>7</v>
      </c>
      <c r="L19" s="30">
        <f t="shared" si="1"/>
        <v>0</v>
      </c>
      <c r="M19" s="30">
        <f t="shared" si="1"/>
        <v>0</v>
      </c>
      <c r="N19" s="30">
        <f>SUM(N13:N16)</f>
        <v>3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15</v>
      </c>
      <c r="T19" s="30">
        <f t="shared" si="1"/>
        <v>0</v>
      </c>
      <c r="U19" s="30">
        <f t="shared" si="1"/>
        <v>18</v>
      </c>
      <c r="V19" s="30">
        <f t="shared" si="1"/>
        <v>0</v>
      </c>
      <c r="W19" s="31">
        <f t="shared" si="1"/>
        <v>0</v>
      </c>
      <c r="X19" s="31">
        <f t="shared" si="1"/>
        <v>0</v>
      </c>
      <c r="Y19" s="7"/>
    </row>
    <row r="20" spans="1:25" ht="11.25" thickBot="1" x14ac:dyDescent="0.2">
      <c r="A20" s="32"/>
      <c r="B20" s="33" t="s">
        <v>39</v>
      </c>
      <c r="C20" s="34">
        <f>SUM(A19*C19)/1000</f>
        <v>0.04</v>
      </c>
      <c r="D20" s="34">
        <f>+(A19*D19)/1000</f>
        <v>0</v>
      </c>
      <c r="E20" s="34">
        <f>+(A19*E19)/1000</f>
        <v>7.0000000000000001E-3</v>
      </c>
      <c r="F20" s="34">
        <f>+(A19*F19)/1000</f>
        <v>0</v>
      </c>
      <c r="G20" s="34">
        <f>+(A19*G19)/1000</f>
        <v>0.1</v>
      </c>
      <c r="H20" s="34">
        <f>+(A19*H19)/1000</f>
        <v>5.0000000000000001E-3</v>
      </c>
      <c r="I20" s="34">
        <f>+(A19*I19)/1000</f>
        <v>0</v>
      </c>
      <c r="J20" s="34">
        <f>+(A19*J19)/1000</f>
        <v>0</v>
      </c>
      <c r="K20" s="34">
        <f>+(A19*K19)/1000</f>
        <v>7.0000000000000001E-3</v>
      </c>
      <c r="L20" s="34">
        <f>+(A19*L19)/1000</f>
        <v>0</v>
      </c>
      <c r="M20" s="34">
        <f>+(A19*M19)/1000</f>
        <v>0</v>
      </c>
      <c r="N20" s="34">
        <f>+(A19*N19)/1000</f>
        <v>3.0000000000000001E-3</v>
      </c>
      <c r="O20" s="34">
        <f>+(A19*O19)/1000</f>
        <v>0</v>
      </c>
      <c r="P20" s="34">
        <f>+(A19*P19)/1000</f>
        <v>0</v>
      </c>
      <c r="Q20" s="34">
        <f>+(A19*Q19)/1000</f>
        <v>0</v>
      </c>
      <c r="R20" s="34">
        <f>+(A19*R19)/1000</f>
        <v>0</v>
      </c>
      <c r="S20" s="34">
        <f>+(A19*S19)/1000</f>
        <v>1.4999999999999999E-2</v>
      </c>
      <c r="T20" s="34">
        <f>+(A19*T19)/1000</f>
        <v>0</v>
      </c>
      <c r="U20" s="34">
        <f>+(A19*U19)/1000</f>
        <v>1.7999999999999999E-2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</row>
    <row r="21" spans="1:25" x14ac:dyDescent="0.15">
      <c r="A21" s="94" t="s">
        <v>40</v>
      </c>
      <c r="B21" s="95"/>
      <c r="C21" s="36">
        <f>+C20+C18</f>
        <v>0.12</v>
      </c>
      <c r="D21" s="36">
        <f t="shared" ref="D21:X21" si="2">+D20+D18</f>
        <v>0.03</v>
      </c>
      <c r="E21" s="36">
        <f t="shared" si="2"/>
        <v>1.4E-2</v>
      </c>
      <c r="F21" s="36">
        <f t="shared" si="2"/>
        <v>3.3000000000000002E-2</v>
      </c>
      <c r="G21" s="36">
        <f t="shared" si="2"/>
        <v>0.16500000000000001</v>
      </c>
      <c r="H21" s="36">
        <f t="shared" si="2"/>
        <v>5.0000000000000001E-3</v>
      </c>
      <c r="I21" s="36">
        <f t="shared" si="2"/>
        <v>0.12</v>
      </c>
      <c r="J21" s="36">
        <f t="shared" si="2"/>
        <v>0.01</v>
      </c>
      <c r="K21" s="36">
        <f t="shared" si="2"/>
        <v>7.0000000000000001E-3</v>
      </c>
      <c r="L21" s="36">
        <f t="shared" si="2"/>
        <v>0.04</v>
      </c>
      <c r="M21" s="36">
        <f t="shared" si="2"/>
        <v>0.05</v>
      </c>
      <c r="N21" s="36">
        <f t="shared" si="2"/>
        <v>3.1E-2</v>
      </c>
      <c r="O21" s="36">
        <f t="shared" si="2"/>
        <v>7.0000000000000001E-3</v>
      </c>
      <c r="P21" s="36">
        <f t="shared" si="2"/>
        <v>7.0000000000000007E-2</v>
      </c>
      <c r="Q21" s="36">
        <f t="shared" si="2"/>
        <v>7.0000000000000007E-2</v>
      </c>
      <c r="R21" s="36">
        <f t="shared" si="2"/>
        <v>5.0000000000000001E-3</v>
      </c>
      <c r="S21" s="36">
        <f t="shared" si="2"/>
        <v>1.4999999999999999E-2</v>
      </c>
      <c r="T21" s="36">
        <f t="shared" si="2"/>
        <v>0.1</v>
      </c>
      <c r="U21" s="36">
        <f t="shared" si="2"/>
        <v>1.7999999999999999E-2</v>
      </c>
      <c r="V21" s="36">
        <f t="shared" si="2"/>
        <v>0</v>
      </c>
      <c r="W21" s="37">
        <f t="shared" si="2"/>
        <v>0</v>
      </c>
      <c r="X21" s="37">
        <f t="shared" si="2"/>
        <v>0</v>
      </c>
      <c r="Y21" s="7"/>
    </row>
    <row r="22" spans="1:25" x14ac:dyDescent="0.15">
      <c r="A22" s="87" t="s">
        <v>41</v>
      </c>
      <c r="B22" s="89"/>
      <c r="C22" s="38">
        <v>264</v>
      </c>
      <c r="D22" s="38">
        <v>578</v>
      </c>
      <c r="E22" s="38">
        <v>1748</v>
      </c>
      <c r="F22" s="38">
        <v>390</v>
      </c>
      <c r="G22" s="38">
        <v>348</v>
      </c>
      <c r="H22" s="38">
        <v>2352</v>
      </c>
      <c r="I22" s="38">
        <v>340</v>
      </c>
      <c r="J22" s="38">
        <v>137</v>
      </c>
      <c r="K22" s="38">
        <v>787</v>
      </c>
      <c r="L22" s="38">
        <v>1391</v>
      </c>
      <c r="M22" s="38">
        <v>268</v>
      </c>
      <c r="N22" s="38">
        <v>209</v>
      </c>
      <c r="O22" s="38">
        <v>198</v>
      </c>
      <c r="P22" s="38">
        <v>338</v>
      </c>
      <c r="Q22" s="38">
        <v>762</v>
      </c>
      <c r="R22" s="38">
        <v>153</v>
      </c>
      <c r="S22" s="38">
        <v>203</v>
      </c>
      <c r="T22" s="38">
        <v>53</v>
      </c>
      <c r="U22" s="38">
        <v>2000</v>
      </c>
      <c r="V22" s="38"/>
      <c r="W22" s="39"/>
      <c r="X22" s="39"/>
      <c r="Y22" s="7"/>
    </row>
    <row r="23" spans="1:25" x14ac:dyDescent="0.15">
      <c r="A23" s="40">
        <f>SUM(A17)</f>
        <v>1</v>
      </c>
      <c r="B23" s="41" t="s">
        <v>42</v>
      </c>
      <c r="C23" s="42">
        <f>SUM(C18*C22)</f>
        <v>21.12</v>
      </c>
      <c r="D23" s="42">
        <f>SUM(D18*D22)</f>
        <v>17.34</v>
      </c>
      <c r="E23" s="42">
        <f t="shared" ref="E23:X23" si="3">SUM(E18*E22)</f>
        <v>12.236000000000001</v>
      </c>
      <c r="F23" s="42">
        <f t="shared" si="3"/>
        <v>12.870000000000001</v>
      </c>
      <c r="G23" s="42">
        <f t="shared" si="3"/>
        <v>22.62</v>
      </c>
      <c r="H23" s="42">
        <f t="shared" si="3"/>
        <v>0</v>
      </c>
      <c r="I23" s="42">
        <f t="shared" si="3"/>
        <v>40.799999999999997</v>
      </c>
      <c r="J23" s="42">
        <f t="shared" si="3"/>
        <v>1.37</v>
      </c>
      <c r="K23" s="42">
        <f t="shared" si="3"/>
        <v>0</v>
      </c>
      <c r="L23" s="42">
        <f t="shared" si="3"/>
        <v>55.64</v>
      </c>
      <c r="M23" s="42">
        <f t="shared" si="3"/>
        <v>13.4</v>
      </c>
      <c r="N23" s="42">
        <f t="shared" si="3"/>
        <v>5.8520000000000003</v>
      </c>
      <c r="O23" s="42">
        <f t="shared" si="3"/>
        <v>1.3860000000000001</v>
      </c>
      <c r="P23" s="42">
        <f t="shared" si="3"/>
        <v>23.660000000000004</v>
      </c>
      <c r="Q23" s="42">
        <f t="shared" si="3"/>
        <v>53.34</v>
      </c>
      <c r="R23" s="42">
        <f t="shared" si="3"/>
        <v>0.76500000000000001</v>
      </c>
      <c r="S23" s="42">
        <f t="shared" si="3"/>
        <v>0</v>
      </c>
      <c r="T23" s="42">
        <f t="shared" si="3"/>
        <v>5.3000000000000007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287.69900000000001</v>
      </c>
    </row>
    <row r="24" spans="1:25" x14ac:dyDescent="0.15">
      <c r="A24" s="40">
        <f>SUM(A19)</f>
        <v>1</v>
      </c>
      <c r="B24" s="41" t="s">
        <v>42</v>
      </c>
      <c r="C24" s="42">
        <f>SUM(C20*C22)</f>
        <v>10.56</v>
      </c>
      <c r="D24" s="42">
        <f>SUM(D20*D22)</f>
        <v>0</v>
      </c>
      <c r="E24" s="42">
        <f t="shared" ref="E24:X24" si="4">SUM(E20*E22)</f>
        <v>12.236000000000001</v>
      </c>
      <c r="F24" s="42">
        <f t="shared" si="4"/>
        <v>0</v>
      </c>
      <c r="G24" s="42">
        <f t="shared" si="4"/>
        <v>34.800000000000004</v>
      </c>
      <c r="H24" s="42">
        <f t="shared" si="4"/>
        <v>11.76</v>
      </c>
      <c r="I24" s="42">
        <f t="shared" si="4"/>
        <v>0</v>
      </c>
      <c r="J24" s="42">
        <f t="shared" si="4"/>
        <v>0</v>
      </c>
      <c r="K24" s="42">
        <f t="shared" si="4"/>
        <v>5.5090000000000003</v>
      </c>
      <c r="L24" s="42">
        <f t="shared" si="4"/>
        <v>0</v>
      </c>
      <c r="M24" s="42">
        <f t="shared" si="4"/>
        <v>0</v>
      </c>
      <c r="N24" s="42">
        <f t="shared" si="4"/>
        <v>0.627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3.0449999999999999</v>
      </c>
      <c r="T24" s="42">
        <f t="shared" si="4"/>
        <v>0</v>
      </c>
      <c r="U24" s="42">
        <f t="shared" si="4"/>
        <v>36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114.53700000000001</v>
      </c>
    </row>
    <row r="25" spans="1:25" x14ac:dyDescent="0.15">
      <c r="A25" s="96" t="s">
        <v>43</v>
      </c>
      <c r="B25" s="97"/>
      <c r="C25" s="44">
        <f>SUM(C23:C24)</f>
        <v>31.68</v>
      </c>
      <c r="D25" s="44">
        <f t="shared" ref="D25:X25" si="5">+D21*D22</f>
        <v>17.34</v>
      </c>
      <c r="E25" s="44">
        <f t="shared" si="5"/>
        <v>24.472000000000001</v>
      </c>
      <c r="F25" s="44">
        <f t="shared" si="5"/>
        <v>12.870000000000001</v>
      </c>
      <c r="G25" s="44">
        <f t="shared" si="5"/>
        <v>57.42</v>
      </c>
      <c r="H25" s="44">
        <f t="shared" si="5"/>
        <v>11.76</v>
      </c>
      <c r="I25" s="44">
        <f t="shared" si="5"/>
        <v>40.799999999999997</v>
      </c>
      <c r="J25" s="44">
        <f t="shared" si="5"/>
        <v>1.37</v>
      </c>
      <c r="K25" s="44">
        <f t="shared" si="5"/>
        <v>5.5090000000000003</v>
      </c>
      <c r="L25" s="44">
        <f t="shared" si="5"/>
        <v>55.64</v>
      </c>
      <c r="M25" s="44">
        <f t="shared" si="5"/>
        <v>13.4</v>
      </c>
      <c r="N25" s="44">
        <f t="shared" si="5"/>
        <v>6.4790000000000001</v>
      </c>
      <c r="O25" s="44">
        <f t="shared" si="5"/>
        <v>1.3860000000000001</v>
      </c>
      <c r="P25" s="44">
        <f t="shared" si="5"/>
        <v>23.660000000000004</v>
      </c>
      <c r="Q25" s="44">
        <f t="shared" si="5"/>
        <v>53.34</v>
      </c>
      <c r="R25" s="44">
        <f t="shared" si="5"/>
        <v>0.76500000000000001</v>
      </c>
      <c r="S25" s="44">
        <f t="shared" si="5"/>
        <v>3.0449999999999999</v>
      </c>
      <c r="T25" s="44">
        <f t="shared" si="5"/>
        <v>5.3000000000000007</v>
      </c>
      <c r="U25" s="44">
        <f t="shared" si="5"/>
        <v>36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402.23599999999999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1" t="s">
        <v>44</v>
      </c>
      <c r="B28" s="81"/>
      <c r="C28" s="50"/>
      <c r="H28" s="81" t="s">
        <v>45</v>
      </c>
      <c r="I28" s="81"/>
      <c r="J28" s="81"/>
      <c r="K28" s="81"/>
      <c r="P28" s="81" t="s">
        <v>46</v>
      </c>
      <c r="Q28" s="81"/>
      <c r="R28" s="81"/>
      <c r="S28" s="81"/>
    </row>
    <row r="31" spans="1:25" x14ac:dyDescent="0.15">
      <c r="B31" s="98" t="s">
        <v>0</v>
      </c>
      <c r="C31" s="98"/>
      <c r="D31" s="98"/>
      <c r="E31" s="98"/>
      <c r="F31" s="98"/>
      <c r="G31" s="98"/>
      <c r="H31" s="98"/>
      <c r="I31" s="98"/>
      <c r="J31" s="98"/>
      <c r="L31" s="2"/>
      <c r="M31" s="99" t="s">
        <v>1</v>
      </c>
      <c r="N31" s="99"/>
      <c r="O31" s="99"/>
      <c r="P31" s="99"/>
      <c r="Q31" s="99"/>
      <c r="R31" s="99" t="s">
        <v>47</v>
      </c>
      <c r="S31" s="99"/>
      <c r="T31" s="99"/>
      <c r="U31" s="99"/>
      <c r="V31" s="99"/>
    </row>
    <row r="32" spans="1:25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82" t="s">
        <v>171</v>
      </c>
      <c r="Q32" s="82"/>
      <c r="R32" s="82"/>
      <c r="S32" s="82"/>
      <c r="T32" s="5"/>
      <c r="U32" s="5"/>
      <c r="V32" s="5"/>
    </row>
    <row r="33" spans="1:25" x14ac:dyDescent="0.15">
      <c r="A33" s="83"/>
      <c r="B33" s="84"/>
      <c r="C33" s="87" t="s">
        <v>4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9"/>
      <c r="W33" s="6"/>
      <c r="X33" s="6"/>
      <c r="Y33" s="7"/>
    </row>
    <row r="34" spans="1:25" ht="61.5" thickBot="1" x14ac:dyDescent="0.2">
      <c r="A34" s="85"/>
      <c r="B34" s="86"/>
      <c r="C34" s="8" t="s">
        <v>5</v>
      </c>
      <c r="D34" s="10" t="s">
        <v>6</v>
      </c>
      <c r="E34" s="10" t="s">
        <v>11</v>
      </c>
      <c r="F34" s="10" t="s">
        <v>8</v>
      </c>
      <c r="G34" s="10" t="s">
        <v>13</v>
      </c>
      <c r="H34" s="10" t="s">
        <v>16</v>
      </c>
      <c r="I34" s="10" t="s">
        <v>19</v>
      </c>
      <c r="J34" s="10" t="s">
        <v>160</v>
      </c>
      <c r="K34" s="10" t="s">
        <v>50</v>
      </c>
      <c r="L34" s="10" t="s">
        <v>85</v>
      </c>
      <c r="M34" s="10" t="s">
        <v>52</v>
      </c>
      <c r="N34" s="10" t="s">
        <v>22</v>
      </c>
      <c r="O34" s="10" t="s">
        <v>15</v>
      </c>
      <c r="P34" s="10"/>
      <c r="Q34" s="10"/>
      <c r="R34" s="10"/>
      <c r="S34" s="10"/>
      <c r="T34" s="10"/>
      <c r="U34" s="10"/>
      <c r="V34" s="9"/>
      <c r="W34" s="9"/>
      <c r="X34" s="9"/>
      <c r="Y34" s="7"/>
    </row>
    <row r="35" spans="1:25" ht="10.5" customHeight="1" x14ac:dyDescent="0.15">
      <c r="A35" s="90" t="s">
        <v>26</v>
      </c>
      <c r="B35" s="13" t="s">
        <v>73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>
        <v>60</v>
      </c>
      <c r="N35" s="14"/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91"/>
      <c r="B36" s="16" t="s">
        <v>161</v>
      </c>
      <c r="C36" s="17"/>
      <c r="D36" s="17">
        <v>3</v>
      </c>
      <c r="E36" s="17"/>
      <c r="F36" s="17">
        <v>20</v>
      </c>
      <c r="G36" s="17"/>
      <c r="H36" s="17"/>
      <c r="I36" s="17"/>
      <c r="J36" s="17"/>
      <c r="K36" s="17"/>
      <c r="L36" s="17"/>
      <c r="M36" s="17"/>
      <c r="N36" s="17"/>
      <c r="O36" s="17">
        <v>70</v>
      </c>
      <c r="P36" s="17"/>
      <c r="Q36" s="17"/>
      <c r="R36" s="17"/>
      <c r="S36" s="17"/>
      <c r="T36" s="17"/>
      <c r="U36" s="17"/>
      <c r="V36" s="18"/>
      <c r="W36" s="18"/>
      <c r="X36" s="18"/>
      <c r="Y36" s="7"/>
    </row>
    <row r="37" spans="1:25" x14ac:dyDescent="0.15">
      <c r="A37" s="91"/>
      <c r="B37" s="16" t="s">
        <v>5</v>
      </c>
      <c r="C37" s="17">
        <v>70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2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ht="10.5" customHeight="1" x14ac:dyDescent="0.15">
      <c r="A39" s="90" t="s">
        <v>31</v>
      </c>
      <c r="B39" s="13" t="s">
        <v>162</v>
      </c>
      <c r="C39" s="14"/>
      <c r="D39" s="14"/>
      <c r="E39" s="14"/>
      <c r="F39" s="14"/>
      <c r="G39" s="14">
        <v>15</v>
      </c>
      <c r="H39" s="14">
        <v>30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91"/>
      <c r="B40" s="16" t="s">
        <v>163</v>
      </c>
      <c r="C40" s="17"/>
      <c r="D40" s="17">
        <v>15</v>
      </c>
      <c r="E40" s="17"/>
      <c r="F40" s="17"/>
      <c r="G40" s="17"/>
      <c r="H40" s="17"/>
      <c r="I40" s="17">
        <v>50</v>
      </c>
      <c r="J40" s="17"/>
      <c r="K40" s="17"/>
      <c r="L40" s="17"/>
      <c r="M40" s="17"/>
      <c r="N40" s="17">
        <v>3</v>
      </c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91"/>
      <c r="B41" s="16" t="s">
        <v>56</v>
      </c>
      <c r="C41" s="17">
        <v>60</v>
      </c>
      <c r="D41" s="17"/>
      <c r="E41" s="17"/>
      <c r="F41" s="17">
        <v>10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2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</row>
    <row r="43" spans="1:25" ht="10.5" customHeight="1" x14ac:dyDescent="0.15">
      <c r="A43" s="90" t="s">
        <v>33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5" x14ac:dyDescent="0.15">
      <c r="A44" s="91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5" x14ac:dyDescent="0.15">
      <c r="A45" s="91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3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>
        <f>SUM(C32)</f>
        <v>1</v>
      </c>
      <c r="B47" s="24" t="s">
        <v>57</v>
      </c>
      <c r="C47" s="25">
        <f>SUM(C35:C38)</f>
        <v>70</v>
      </c>
      <c r="D47" s="25">
        <f t="shared" ref="D47:X47" si="6">SUM(D35:D38)</f>
        <v>3</v>
      </c>
      <c r="E47" s="25">
        <f t="shared" si="6"/>
        <v>0</v>
      </c>
      <c r="F47" s="25">
        <f t="shared" si="6"/>
        <v>20</v>
      </c>
      <c r="G47" s="25">
        <f t="shared" si="6"/>
        <v>0</v>
      </c>
      <c r="H47" s="25">
        <f t="shared" si="6"/>
        <v>0</v>
      </c>
      <c r="I47" s="25">
        <f t="shared" si="6"/>
        <v>0</v>
      </c>
      <c r="J47" s="25">
        <f t="shared" si="6"/>
        <v>0</v>
      </c>
      <c r="K47" s="25">
        <f t="shared" si="6"/>
        <v>0</v>
      </c>
      <c r="L47" s="25">
        <f t="shared" si="6"/>
        <v>0</v>
      </c>
      <c r="M47" s="25">
        <f t="shared" si="6"/>
        <v>60</v>
      </c>
      <c r="N47" s="25">
        <f t="shared" si="6"/>
        <v>0</v>
      </c>
      <c r="O47" s="25">
        <f t="shared" si="6"/>
        <v>70</v>
      </c>
      <c r="P47" s="25">
        <f t="shared" si="6"/>
        <v>0</v>
      </c>
      <c r="Q47" s="25">
        <f t="shared" si="6"/>
        <v>0</v>
      </c>
      <c r="R47" s="25">
        <f t="shared" si="6"/>
        <v>0</v>
      </c>
      <c r="S47" s="25">
        <f t="shared" si="6"/>
        <v>0</v>
      </c>
      <c r="T47" s="25">
        <f t="shared" si="6"/>
        <v>0</v>
      </c>
      <c r="U47" s="25">
        <f t="shared" si="6"/>
        <v>0</v>
      </c>
      <c r="V47" s="25">
        <f t="shared" si="6"/>
        <v>0</v>
      </c>
      <c r="W47" s="25">
        <f t="shared" si="6"/>
        <v>0</v>
      </c>
      <c r="X47" s="25">
        <f t="shared" si="6"/>
        <v>0</v>
      </c>
      <c r="Y47" s="7"/>
    </row>
    <row r="48" spans="1:25" x14ac:dyDescent="0.15">
      <c r="A48" s="27"/>
      <c r="B48" s="28" t="s">
        <v>58</v>
      </c>
      <c r="C48" s="29">
        <f>SUM(A47*C47)/1000</f>
        <v>7.0000000000000007E-2</v>
      </c>
      <c r="D48" s="29">
        <f>+(A47*D47)/1000</f>
        <v>3.0000000000000001E-3</v>
      </c>
      <c r="E48" s="29">
        <f>+(A47*E47)/1000</f>
        <v>0</v>
      </c>
      <c r="F48" s="29">
        <f>+(A47*F47)/1000</f>
        <v>0.02</v>
      </c>
      <c r="G48" s="29">
        <f>+(A47*G47)/1000</f>
        <v>0</v>
      </c>
      <c r="H48" s="29">
        <f>+(A47*H47)/1000</f>
        <v>0</v>
      </c>
      <c r="I48" s="29">
        <f>+(A47*I47)/1000</f>
        <v>0</v>
      </c>
      <c r="J48" s="29">
        <f>+(A47*J47)/1000</f>
        <v>0</v>
      </c>
      <c r="K48" s="29">
        <f>+(A47*K47)/1000</f>
        <v>0</v>
      </c>
      <c r="L48" s="29">
        <f>+(A47*L47)/1000</f>
        <v>0</v>
      </c>
      <c r="M48" s="29">
        <f>+(A47*M47)/1000</f>
        <v>0.06</v>
      </c>
      <c r="N48" s="29">
        <f>+(A47*N47)/1000</f>
        <v>0</v>
      </c>
      <c r="O48" s="29">
        <f>+(A47*O47)/1000</f>
        <v>7.0000000000000007E-2</v>
      </c>
      <c r="P48" s="29">
        <f>+(A47*P47)/1000</f>
        <v>0</v>
      </c>
      <c r="Q48" s="29">
        <f>+(A47*Q47)/1000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7"/>
    </row>
    <row r="49" spans="1:25" x14ac:dyDescent="0.15">
      <c r="A49" s="23">
        <f>SUM(D32)</f>
        <v>1</v>
      </c>
      <c r="B49" s="28" t="s">
        <v>59</v>
      </c>
      <c r="C49" s="30">
        <f>SUM(C39:C42)</f>
        <v>60</v>
      </c>
      <c r="D49" s="30">
        <f t="shared" ref="D49:X49" si="7">SUM(D39:D42)</f>
        <v>15</v>
      </c>
      <c r="E49" s="30">
        <f t="shared" si="7"/>
        <v>0</v>
      </c>
      <c r="F49" s="30">
        <f t="shared" si="7"/>
        <v>10</v>
      </c>
      <c r="G49" s="30">
        <f t="shared" si="7"/>
        <v>15</v>
      </c>
      <c r="H49" s="30">
        <f t="shared" si="7"/>
        <v>30</v>
      </c>
      <c r="I49" s="30">
        <f t="shared" si="7"/>
        <v>50</v>
      </c>
      <c r="J49" s="30">
        <f t="shared" si="7"/>
        <v>0</v>
      </c>
      <c r="K49" s="30">
        <f t="shared" si="7"/>
        <v>0</v>
      </c>
      <c r="L49" s="30">
        <f t="shared" si="7"/>
        <v>0</v>
      </c>
      <c r="M49" s="30">
        <f t="shared" si="7"/>
        <v>0</v>
      </c>
      <c r="N49" s="30">
        <f t="shared" si="7"/>
        <v>3</v>
      </c>
      <c r="O49" s="30">
        <f t="shared" si="7"/>
        <v>0</v>
      </c>
      <c r="P49" s="30">
        <f t="shared" si="7"/>
        <v>0</v>
      </c>
      <c r="Q49" s="30">
        <f t="shared" si="7"/>
        <v>0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7"/>
    </row>
    <row r="50" spans="1:25" ht="11.25" thickBot="1" x14ac:dyDescent="0.2">
      <c r="A50" s="32"/>
      <c r="B50" s="33" t="s">
        <v>60</v>
      </c>
      <c r="C50" s="34">
        <f>SUM(A49*C49)/1000</f>
        <v>0.06</v>
      </c>
      <c r="D50" s="34">
        <f>+(A49*D49)/1000</f>
        <v>1.4999999999999999E-2</v>
      </c>
      <c r="E50" s="34">
        <f>+(A49*E49)/1000</f>
        <v>0</v>
      </c>
      <c r="F50" s="34">
        <f>+(A49*F49)/1000</f>
        <v>0.01</v>
      </c>
      <c r="G50" s="34">
        <f>+(A49*G49)/1000</f>
        <v>1.4999999999999999E-2</v>
      </c>
      <c r="H50" s="34">
        <f>+(A49*H49)/1000</f>
        <v>0.03</v>
      </c>
      <c r="I50" s="34">
        <f>+(A49*I49)/1000</f>
        <v>0.05</v>
      </c>
      <c r="J50" s="34">
        <f>+(A49*J49)/1000</f>
        <v>0</v>
      </c>
      <c r="K50" s="34">
        <f>+(A49*K49)/1000</f>
        <v>0</v>
      </c>
      <c r="L50" s="34">
        <f>+(A49*L49)/1000</f>
        <v>0</v>
      </c>
      <c r="M50" s="34">
        <f>+(A49*M49)/1000</f>
        <v>0</v>
      </c>
      <c r="N50" s="34">
        <f>+(A49*N49)/1000</f>
        <v>3.0000000000000001E-3</v>
      </c>
      <c r="O50" s="34">
        <f>+(A49*O49)/1000</f>
        <v>0</v>
      </c>
      <c r="P50" s="34">
        <f>+(A49*P49)/1000</f>
        <v>0</v>
      </c>
      <c r="Q50" s="34">
        <f>+(A49*Q49)/1000</f>
        <v>0</v>
      </c>
      <c r="R50" s="34">
        <f>+(A49*R49)/1000</f>
        <v>0</v>
      </c>
      <c r="S50" s="34">
        <f>+(A49*S49)/1000</f>
        <v>0</v>
      </c>
      <c r="T50" s="34">
        <f>+(A49*T49)/1000</f>
        <v>0</v>
      </c>
      <c r="U50" s="34">
        <f>+(A49*U49)/1000</f>
        <v>0</v>
      </c>
      <c r="V50" s="35">
        <f>+(A49*V49)/1000</f>
        <v>0</v>
      </c>
      <c r="W50" s="35">
        <f>+(A49*W49)/1000</f>
        <v>0</v>
      </c>
      <c r="X50" s="35">
        <f>+(A49*X49)/1000</f>
        <v>0</v>
      </c>
      <c r="Y50" s="7"/>
    </row>
    <row r="51" spans="1:25" x14ac:dyDescent="0.15">
      <c r="A51" s="94" t="s">
        <v>40</v>
      </c>
      <c r="B51" s="95"/>
      <c r="C51" s="36">
        <f>+C50+C48</f>
        <v>0.13</v>
      </c>
      <c r="D51" s="36">
        <f t="shared" ref="D51:X51" si="8">+D50+D48</f>
        <v>1.7999999999999999E-2</v>
      </c>
      <c r="E51" s="36">
        <f t="shared" si="8"/>
        <v>0</v>
      </c>
      <c r="F51" s="36">
        <f t="shared" si="8"/>
        <v>0.03</v>
      </c>
      <c r="G51" s="36">
        <f t="shared" si="8"/>
        <v>1.4999999999999999E-2</v>
      </c>
      <c r="H51" s="36">
        <f t="shared" si="8"/>
        <v>0.03</v>
      </c>
      <c r="I51" s="36">
        <f t="shared" si="8"/>
        <v>0.05</v>
      </c>
      <c r="J51" s="36">
        <f t="shared" si="8"/>
        <v>0</v>
      </c>
      <c r="K51" s="36">
        <f t="shared" si="8"/>
        <v>0</v>
      </c>
      <c r="L51" s="36">
        <f t="shared" si="8"/>
        <v>0</v>
      </c>
      <c r="M51" s="36">
        <f t="shared" si="8"/>
        <v>0.06</v>
      </c>
      <c r="N51" s="36">
        <f t="shared" si="8"/>
        <v>3.0000000000000001E-3</v>
      </c>
      <c r="O51" s="36">
        <f t="shared" si="8"/>
        <v>7.0000000000000007E-2</v>
      </c>
      <c r="P51" s="36">
        <f t="shared" si="8"/>
        <v>0</v>
      </c>
      <c r="Q51" s="36">
        <f t="shared" si="8"/>
        <v>0</v>
      </c>
      <c r="R51" s="36">
        <f t="shared" si="8"/>
        <v>0</v>
      </c>
      <c r="S51" s="36">
        <f t="shared" si="8"/>
        <v>0</v>
      </c>
      <c r="T51" s="36">
        <f t="shared" si="8"/>
        <v>0</v>
      </c>
      <c r="U51" s="36">
        <f t="shared" si="8"/>
        <v>0</v>
      </c>
      <c r="V51" s="37">
        <f t="shared" si="8"/>
        <v>0</v>
      </c>
      <c r="W51" s="37">
        <f t="shared" si="8"/>
        <v>0</v>
      </c>
      <c r="X51" s="37">
        <f t="shared" si="8"/>
        <v>0</v>
      </c>
      <c r="Y51" s="7"/>
    </row>
    <row r="52" spans="1:25" x14ac:dyDescent="0.15">
      <c r="A52" s="87" t="s">
        <v>41</v>
      </c>
      <c r="B52" s="89"/>
      <c r="C52" s="38">
        <v>264</v>
      </c>
      <c r="D52" s="38">
        <v>578</v>
      </c>
      <c r="E52" s="38">
        <v>137</v>
      </c>
      <c r="F52" s="38">
        <v>1748</v>
      </c>
      <c r="G52" s="38">
        <v>748</v>
      </c>
      <c r="H52" s="38">
        <v>2373</v>
      </c>
      <c r="I52" s="38">
        <v>604</v>
      </c>
      <c r="J52" s="38">
        <v>688</v>
      </c>
      <c r="K52" s="38">
        <v>494</v>
      </c>
      <c r="L52" s="38">
        <v>147</v>
      </c>
      <c r="M52" s="38">
        <v>526</v>
      </c>
      <c r="N52" s="38">
        <v>153</v>
      </c>
      <c r="O52" s="38">
        <v>132</v>
      </c>
      <c r="P52" s="38"/>
      <c r="Q52" s="38"/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>
        <f>SUM(A47)</f>
        <v>1</v>
      </c>
      <c r="B53" s="41" t="s">
        <v>42</v>
      </c>
      <c r="C53" s="42">
        <f>SUM(C48*C52)</f>
        <v>18.48</v>
      </c>
      <c r="D53" s="42">
        <f>SUM(D48*D52)</f>
        <v>1.734</v>
      </c>
      <c r="E53" s="42">
        <f t="shared" ref="E53:X53" si="9">SUM(E48*E52)</f>
        <v>0</v>
      </c>
      <c r="F53" s="42">
        <f t="shared" si="9"/>
        <v>34.96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31.56</v>
      </c>
      <c r="N53" s="42">
        <f t="shared" si="9"/>
        <v>0</v>
      </c>
      <c r="O53" s="42">
        <f t="shared" si="9"/>
        <v>9.24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95.97399999999999</v>
      </c>
    </row>
    <row r="54" spans="1:25" x14ac:dyDescent="0.15">
      <c r="A54" s="40">
        <f>SUM(A49)</f>
        <v>1</v>
      </c>
      <c r="B54" s="41" t="s">
        <v>42</v>
      </c>
      <c r="C54" s="42">
        <f>SUM(C50*C52)</f>
        <v>15.84</v>
      </c>
      <c r="D54" s="42">
        <f>SUM(D50*D52)</f>
        <v>8.67</v>
      </c>
      <c r="E54" s="42">
        <f t="shared" ref="E54:X54" si="10">SUM(E50*E52)</f>
        <v>0</v>
      </c>
      <c r="F54" s="42">
        <f t="shared" si="10"/>
        <v>17.48</v>
      </c>
      <c r="G54" s="42">
        <f t="shared" si="10"/>
        <v>11.219999999999999</v>
      </c>
      <c r="H54" s="42">
        <f t="shared" si="10"/>
        <v>71.19</v>
      </c>
      <c r="I54" s="42">
        <f t="shared" si="10"/>
        <v>30.200000000000003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0.45900000000000002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155.059</v>
      </c>
    </row>
    <row r="55" spans="1:25" x14ac:dyDescent="0.15">
      <c r="A55" s="96" t="s">
        <v>43</v>
      </c>
      <c r="B55" s="97"/>
      <c r="C55" s="44">
        <f>SUM(C53:C54)</f>
        <v>34.32</v>
      </c>
      <c r="D55" s="44">
        <f t="shared" ref="D55:X55" si="11">+D51*D52</f>
        <v>10.404</v>
      </c>
      <c r="E55" s="44">
        <f t="shared" si="11"/>
        <v>0</v>
      </c>
      <c r="F55" s="44">
        <f t="shared" si="11"/>
        <v>52.44</v>
      </c>
      <c r="G55" s="44">
        <f t="shared" si="11"/>
        <v>11.219999999999999</v>
      </c>
      <c r="H55" s="44">
        <f t="shared" si="11"/>
        <v>71.19</v>
      </c>
      <c r="I55" s="44">
        <f t="shared" si="11"/>
        <v>30.200000000000003</v>
      </c>
      <c r="J55" s="44">
        <f t="shared" si="11"/>
        <v>0</v>
      </c>
      <c r="K55" s="44">
        <f t="shared" si="11"/>
        <v>0</v>
      </c>
      <c r="L55" s="44">
        <f t="shared" si="11"/>
        <v>0</v>
      </c>
      <c r="M55" s="44">
        <f t="shared" si="11"/>
        <v>31.56</v>
      </c>
      <c r="N55" s="44">
        <f t="shared" si="11"/>
        <v>0.45900000000000002</v>
      </c>
      <c r="O55" s="44">
        <f t="shared" si="11"/>
        <v>9.24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251.03300000000002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81" t="s">
        <v>44</v>
      </c>
      <c r="B58" s="81"/>
      <c r="C58" s="50"/>
      <c r="H58" s="81" t="s">
        <v>45</v>
      </c>
      <c r="I58" s="81"/>
      <c r="J58" s="81"/>
      <c r="K58" s="81"/>
      <c r="P58" s="81" t="s">
        <v>46</v>
      </c>
      <c r="Q58" s="81"/>
      <c r="R58" s="81"/>
      <c r="S58" s="81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workbookViewId="0">
      <selection activeCell="AA34" sqref="AA34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98" t="s">
        <v>0</v>
      </c>
      <c r="C1" s="98"/>
      <c r="D1" s="98"/>
      <c r="E1" s="98"/>
      <c r="F1" s="98"/>
      <c r="G1" s="98"/>
      <c r="H1" s="98"/>
      <c r="I1" s="98"/>
      <c r="J1" s="98"/>
      <c r="L1" s="2"/>
      <c r="M1" s="99" t="s">
        <v>1</v>
      </c>
      <c r="N1" s="99"/>
      <c r="O1" s="99"/>
      <c r="P1" s="99"/>
      <c r="Q1" s="99"/>
      <c r="R1" s="99" t="s">
        <v>2</v>
      </c>
      <c r="S1" s="99"/>
      <c r="T1" s="99"/>
      <c r="U1" s="99"/>
      <c r="V1" s="99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2" t="s">
        <v>154</v>
      </c>
      <c r="Q2" s="82"/>
      <c r="R2" s="82"/>
      <c r="S2" s="82"/>
      <c r="T2" s="5"/>
      <c r="U2" s="5"/>
      <c r="V2" s="5"/>
    </row>
    <row r="3" spans="1:25" x14ac:dyDescent="0.15">
      <c r="A3" s="83"/>
      <c r="B3" s="84"/>
      <c r="C3" s="87" t="s">
        <v>4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  <c r="W3" s="6"/>
      <c r="X3" s="6"/>
      <c r="Y3" s="7"/>
    </row>
    <row r="4" spans="1:25" ht="55.5" thickBot="1" x14ac:dyDescent="0.2">
      <c r="A4" s="85"/>
      <c r="B4" s="86"/>
      <c r="C4" s="8" t="s">
        <v>5</v>
      </c>
      <c r="D4" s="9" t="s">
        <v>6</v>
      </c>
      <c r="E4" s="10" t="s">
        <v>7</v>
      </c>
      <c r="F4" s="10" t="s">
        <v>8</v>
      </c>
      <c r="G4" s="10" t="s">
        <v>10</v>
      </c>
      <c r="H4" s="10" t="s">
        <v>9</v>
      </c>
      <c r="I4" s="11" t="s">
        <v>11</v>
      </c>
      <c r="J4" s="10" t="s">
        <v>62</v>
      </c>
      <c r="K4" s="10" t="s">
        <v>15</v>
      </c>
      <c r="L4" s="10" t="s">
        <v>23</v>
      </c>
      <c r="M4" s="10" t="s">
        <v>84</v>
      </c>
      <c r="N4" s="11" t="s">
        <v>12</v>
      </c>
      <c r="O4" s="10" t="s">
        <v>22</v>
      </c>
      <c r="P4" s="10" t="s">
        <v>17</v>
      </c>
      <c r="Q4" s="10" t="s">
        <v>52</v>
      </c>
      <c r="R4" s="10" t="s">
        <v>20</v>
      </c>
      <c r="S4" s="10" t="s">
        <v>85</v>
      </c>
      <c r="T4" s="10"/>
      <c r="U4" s="11"/>
      <c r="V4" s="12"/>
      <c r="W4" s="9"/>
      <c r="X4" s="9"/>
      <c r="Y4" s="7"/>
    </row>
    <row r="5" spans="1:25" x14ac:dyDescent="0.15">
      <c r="A5" s="90" t="s">
        <v>26</v>
      </c>
      <c r="B5" s="13" t="s">
        <v>73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>
        <v>80</v>
      </c>
      <c r="R5" s="14">
        <v>70</v>
      </c>
      <c r="S5" s="14"/>
      <c r="T5" s="14"/>
      <c r="U5" s="14"/>
      <c r="V5" s="15"/>
      <c r="W5" s="15"/>
      <c r="X5" s="15"/>
      <c r="Y5" s="7"/>
    </row>
    <row r="6" spans="1:25" x14ac:dyDescent="0.15">
      <c r="A6" s="91"/>
      <c r="B6" s="16" t="s">
        <v>86</v>
      </c>
      <c r="C6" s="17">
        <v>20</v>
      </c>
      <c r="D6" s="17"/>
      <c r="E6" s="17">
        <v>7</v>
      </c>
      <c r="F6" s="17"/>
      <c r="G6" s="17"/>
      <c r="H6" s="17">
        <v>1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8"/>
      <c r="X6" s="18"/>
      <c r="Y6" s="7"/>
    </row>
    <row r="7" spans="1:25" x14ac:dyDescent="0.15">
      <c r="A7" s="91"/>
      <c r="B7" s="16" t="s">
        <v>87</v>
      </c>
      <c r="C7" s="17"/>
      <c r="D7" s="17"/>
      <c r="E7" s="17"/>
      <c r="F7" s="17">
        <v>7</v>
      </c>
      <c r="G7" s="17">
        <v>20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92"/>
      <c r="B8" s="19" t="s">
        <v>30</v>
      </c>
      <c r="C8" s="20">
        <v>20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x14ac:dyDescent="0.15">
      <c r="A9" s="90" t="s">
        <v>31</v>
      </c>
      <c r="B9" s="13" t="s">
        <v>96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>
        <f>1/10</f>
        <v>0.1</v>
      </c>
      <c r="O9" s="14"/>
      <c r="P9" s="14"/>
      <c r="Q9" s="14"/>
      <c r="R9" s="14"/>
      <c r="S9" s="14"/>
      <c r="T9" s="14"/>
      <c r="U9" s="14"/>
      <c r="V9" s="15"/>
      <c r="W9" s="15"/>
      <c r="X9" s="15"/>
      <c r="Y9" s="7"/>
    </row>
    <row r="10" spans="1:25" x14ac:dyDescent="0.15">
      <c r="A10" s="91"/>
      <c r="B10" s="22" t="s">
        <v>8</v>
      </c>
      <c r="C10" s="17"/>
      <c r="D10" s="17"/>
      <c r="E10" s="17"/>
      <c r="F10" s="17">
        <v>7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8"/>
      <c r="X10" s="18"/>
      <c r="Y10" s="7"/>
    </row>
    <row r="11" spans="1:25" x14ac:dyDescent="0.15">
      <c r="A11" s="91"/>
      <c r="B11" s="22" t="s">
        <v>88</v>
      </c>
      <c r="C11" s="17"/>
      <c r="D11" s="17"/>
      <c r="E11" s="17">
        <v>8</v>
      </c>
      <c r="F11" s="17"/>
      <c r="G11" s="17"/>
      <c r="H11" s="17"/>
      <c r="I11" s="17">
        <v>10</v>
      </c>
      <c r="J11" s="17">
        <v>100</v>
      </c>
      <c r="K11" s="17">
        <v>120</v>
      </c>
      <c r="L11" s="17"/>
      <c r="M11" s="17"/>
      <c r="N11" s="17"/>
      <c r="O11" s="17">
        <v>5</v>
      </c>
      <c r="P11" s="17">
        <v>7</v>
      </c>
      <c r="Q11" s="17"/>
      <c r="R11" s="17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92"/>
      <c r="B12" s="19" t="s">
        <v>5</v>
      </c>
      <c r="C12" s="20">
        <v>40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x14ac:dyDescent="0.15">
      <c r="A13" s="90" t="s">
        <v>33</v>
      </c>
      <c r="B13" s="13" t="s">
        <v>11</v>
      </c>
      <c r="C13" s="14"/>
      <c r="D13" s="14"/>
      <c r="E13" s="14"/>
      <c r="F13" s="14"/>
      <c r="G13" s="14"/>
      <c r="H13" s="14"/>
      <c r="I13" s="14">
        <v>40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5"/>
      <c r="X13" s="15"/>
      <c r="Y13" s="7"/>
    </row>
    <row r="14" spans="1:25" x14ac:dyDescent="0.15">
      <c r="A14" s="91"/>
      <c r="B14" s="16" t="s">
        <v>23</v>
      </c>
      <c r="C14" s="17"/>
      <c r="D14" s="17"/>
      <c r="E14" s="17"/>
      <c r="F14" s="17"/>
      <c r="G14" s="17"/>
      <c r="H14" s="17"/>
      <c r="I14" s="17"/>
      <c r="J14" s="17"/>
      <c r="K14" s="17"/>
      <c r="L14" s="17">
        <v>70</v>
      </c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18"/>
      <c r="X14" s="18"/>
      <c r="Y14" s="7"/>
    </row>
    <row r="15" spans="1:25" x14ac:dyDescent="0.15">
      <c r="A15" s="91"/>
      <c r="B15" s="16" t="s">
        <v>89</v>
      </c>
      <c r="C15" s="17"/>
      <c r="D15" s="17">
        <v>15</v>
      </c>
      <c r="E15" s="17"/>
      <c r="F15" s="17"/>
      <c r="G15" s="17"/>
      <c r="H15" s="17"/>
      <c r="I15" s="17"/>
      <c r="J15" s="17"/>
      <c r="K15" s="17"/>
      <c r="L15" s="17"/>
      <c r="M15" s="17">
        <v>50</v>
      </c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93"/>
      <c r="B16" s="19" t="s">
        <v>5</v>
      </c>
      <c r="C16" s="20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31" ht="11.25" thickBot="1" x14ac:dyDescent="0.2">
      <c r="A17" s="23">
        <f>SUM(C2)</f>
        <v>1</v>
      </c>
      <c r="B17" s="24" t="s">
        <v>36</v>
      </c>
      <c r="C17" s="25">
        <f>SUM(C5:C12)</f>
        <v>80</v>
      </c>
      <c r="D17" s="25">
        <f t="shared" ref="D17:X17" si="0">SUM(D5:D12)</f>
        <v>0</v>
      </c>
      <c r="E17" s="25">
        <f t="shared" si="0"/>
        <v>15</v>
      </c>
      <c r="F17" s="25">
        <f t="shared" si="0"/>
        <v>14</v>
      </c>
      <c r="G17" s="25">
        <f t="shared" si="0"/>
        <v>20</v>
      </c>
      <c r="H17" s="25">
        <f t="shared" si="0"/>
        <v>1</v>
      </c>
      <c r="I17" s="25">
        <f t="shared" si="0"/>
        <v>10</v>
      </c>
      <c r="J17" s="25">
        <f t="shared" si="0"/>
        <v>100</v>
      </c>
      <c r="K17" s="25">
        <f t="shared" si="0"/>
        <v>120</v>
      </c>
      <c r="L17" s="25">
        <f t="shared" si="0"/>
        <v>0</v>
      </c>
      <c r="M17" s="25">
        <f t="shared" si="0"/>
        <v>0</v>
      </c>
      <c r="N17" s="25">
        <f t="shared" si="0"/>
        <v>0.1</v>
      </c>
      <c r="O17" s="25">
        <f t="shared" si="0"/>
        <v>5</v>
      </c>
      <c r="P17" s="25">
        <f t="shared" si="0"/>
        <v>7</v>
      </c>
      <c r="Q17" s="25">
        <f t="shared" si="0"/>
        <v>80</v>
      </c>
      <c r="R17" s="25">
        <f t="shared" si="0"/>
        <v>70</v>
      </c>
      <c r="S17" s="25">
        <f t="shared" si="0"/>
        <v>0</v>
      </c>
      <c r="T17" s="25">
        <f t="shared" si="0"/>
        <v>0</v>
      </c>
      <c r="U17" s="25">
        <f t="shared" si="0"/>
        <v>0</v>
      </c>
      <c r="V17" s="25">
        <f t="shared" si="0"/>
        <v>0</v>
      </c>
      <c r="W17" s="26">
        <f t="shared" si="0"/>
        <v>0</v>
      </c>
      <c r="X17" s="26">
        <f t="shared" si="0"/>
        <v>0</v>
      </c>
      <c r="Y17" s="7"/>
    </row>
    <row r="18" spans="1:31" x14ac:dyDescent="0.15">
      <c r="A18" s="27"/>
      <c r="B18" s="28" t="s">
        <v>37</v>
      </c>
      <c r="C18" s="29">
        <f>SUM(A17*C17)/1000</f>
        <v>0.08</v>
      </c>
      <c r="D18" s="29">
        <f>+(A17*D17)/1000</f>
        <v>0</v>
      </c>
      <c r="E18" s="29">
        <f>+(A17*E17)/1000</f>
        <v>1.4999999999999999E-2</v>
      </c>
      <c r="F18" s="29">
        <f>+(A17*F17)/1000</f>
        <v>1.4E-2</v>
      </c>
      <c r="G18" s="29">
        <f>+(A17*G17)/1000</f>
        <v>0.02</v>
      </c>
      <c r="H18" s="29">
        <f>+(A17*H17)/1000</f>
        <v>1E-3</v>
      </c>
      <c r="I18" s="29">
        <f>+(A17*I17)/1000</f>
        <v>0.01</v>
      </c>
      <c r="J18" s="29">
        <f>+(A17*J17)/1000</f>
        <v>0.1</v>
      </c>
      <c r="K18" s="29">
        <f>+(A17*K17)/1000</f>
        <v>0.12</v>
      </c>
      <c r="L18" s="29">
        <f>+(A17*L17)/1000</f>
        <v>0</v>
      </c>
      <c r="M18" s="29">
        <f>+(A17*M17)/1000</f>
        <v>0</v>
      </c>
      <c r="N18" s="29">
        <f>+(A17*N17)/1000</f>
        <v>1E-4</v>
      </c>
      <c r="O18" s="29">
        <f>+(A17*O17)/1000</f>
        <v>5.0000000000000001E-3</v>
      </c>
      <c r="P18" s="29">
        <f>+(A17*P17)/1000</f>
        <v>7.0000000000000001E-3</v>
      </c>
      <c r="Q18" s="29">
        <f>+(A17*Q17)/1000</f>
        <v>0.08</v>
      </c>
      <c r="R18" s="29">
        <f>+(A17*R17)/1000</f>
        <v>7.0000000000000007E-2</v>
      </c>
      <c r="S18" s="29">
        <f>+(A17*S17)/1000</f>
        <v>0</v>
      </c>
      <c r="T18" s="29">
        <f>+(A17*T17)/1000</f>
        <v>0</v>
      </c>
      <c r="U18" s="29">
        <f>+(A17*U17)/1000</f>
        <v>0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31" x14ac:dyDescent="0.15">
      <c r="A19" s="23">
        <f>SUM(D2)</f>
        <v>1</v>
      </c>
      <c r="B19" s="28" t="s">
        <v>38</v>
      </c>
      <c r="C19" s="30">
        <f>SUM(C13:C16)</f>
        <v>40</v>
      </c>
      <c r="D19" s="30">
        <f t="shared" ref="D19:X19" si="1">SUM(D13:D16)</f>
        <v>15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40</v>
      </c>
      <c r="J19" s="30">
        <f t="shared" si="1"/>
        <v>0</v>
      </c>
      <c r="K19" s="30">
        <f t="shared" si="1"/>
        <v>0</v>
      </c>
      <c r="L19" s="30">
        <f t="shared" si="1"/>
        <v>70</v>
      </c>
      <c r="M19" s="30">
        <f t="shared" si="1"/>
        <v>50</v>
      </c>
      <c r="N19" s="30">
        <f>SUM(N13:N16)</f>
        <v>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1">
        <f t="shared" si="1"/>
        <v>0</v>
      </c>
      <c r="X19" s="31">
        <f t="shared" si="1"/>
        <v>0</v>
      </c>
      <c r="Y19" s="7"/>
    </row>
    <row r="20" spans="1:31" ht="11.25" thickBot="1" x14ac:dyDescent="0.2">
      <c r="A20" s="32"/>
      <c r="B20" s="33" t="s">
        <v>39</v>
      </c>
      <c r="C20" s="34">
        <f>SUM(A19*C19)/1000</f>
        <v>0.04</v>
      </c>
      <c r="D20" s="34">
        <f>+(A19*D19)/1000</f>
        <v>1.4999999999999999E-2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0.04</v>
      </c>
      <c r="J20" s="34">
        <f>+(A19*J19)/1000</f>
        <v>0</v>
      </c>
      <c r="K20" s="34">
        <f>+(A19*K19)/1000</f>
        <v>0</v>
      </c>
      <c r="L20" s="34">
        <f>+(A19*L19)/1000</f>
        <v>7.0000000000000007E-2</v>
      </c>
      <c r="M20" s="34">
        <f>+(A19*M19)/1000</f>
        <v>0.05</v>
      </c>
      <c r="N20" s="34">
        <f>+(A19*N19)/1000</f>
        <v>0</v>
      </c>
      <c r="O20" s="34">
        <f>+(A19*O19)/1000</f>
        <v>0</v>
      </c>
      <c r="P20" s="34">
        <f>+(A19*P19)/1000</f>
        <v>0</v>
      </c>
      <c r="Q20" s="34">
        <f>+(A19*Q19)/1000</f>
        <v>0</v>
      </c>
      <c r="R20" s="34">
        <f>+(A19*R19)/1000</f>
        <v>0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  <c r="AE20" s="1" t="s">
        <v>90</v>
      </c>
    </row>
    <row r="21" spans="1:31" x14ac:dyDescent="0.15">
      <c r="A21" s="94" t="s">
        <v>40</v>
      </c>
      <c r="B21" s="95"/>
      <c r="C21" s="36">
        <f>+C20+C18</f>
        <v>0.12</v>
      </c>
      <c r="D21" s="36">
        <f t="shared" ref="D21:X21" si="2">+D20+D18</f>
        <v>1.4999999999999999E-2</v>
      </c>
      <c r="E21" s="36">
        <f t="shared" si="2"/>
        <v>1.4999999999999999E-2</v>
      </c>
      <c r="F21" s="36">
        <f t="shared" si="2"/>
        <v>1.4E-2</v>
      </c>
      <c r="G21" s="36">
        <f t="shared" si="2"/>
        <v>0.02</v>
      </c>
      <c r="H21" s="36">
        <f t="shared" si="2"/>
        <v>1E-3</v>
      </c>
      <c r="I21" s="36">
        <f t="shared" si="2"/>
        <v>0.05</v>
      </c>
      <c r="J21" s="36">
        <f t="shared" si="2"/>
        <v>0.1</v>
      </c>
      <c r="K21" s="36">
        <f t="shared" si="2"/>
        <v>0.12</v>
      </c>
      <c r="L21" s="36">
        <f t="shared" si="2"/>
        <v>7.0000000000000007E-2</v>
      </c>
      <c r="M21" s="36">
        <f t="shared" si="2"/>
        <v>0.05</v>
      </c>
      <c r="N21" s="36">
        <f t="shared" si="2"/>
        <v>1E-4</v>
      </c>
      <c r="O21" s="36">
        <f t="shared" si="2"/>
        <v>5.0000000000000001E-3</v>
      </c>
      <c r="P21" s="36">
        <f t="shared" si="2"/>
        <v>7.0000000000000001E-3</v>
      </c>
      <c r="Q21" s="36">
        <f t="shared" si="2"/>
        <v>0.08</v>
      </c>
      <c r="R21" s="36">
        <f t="shared" si="2"/>
        <v>7.0000000000000007E-2</v>
      </c>
      <c r="S21" s="36">
        <f t="shared" si="2"/>
        <v>0</v>
      </c>
      <c r="T21" s="36">
        <f t="shared" si="2"/>
        <v>0</v>
      </c>
      <c r="U21" s="36">
        <f t="shared" si="2"/>
        <v>0</v>
      </c>
      <c r="V21" s="36">
        <f t="shared" si="2"/>
        <v>0</v>
      </c>
      <c r="W21" s="37">
        <f t="shared" si="2"/>
        <v>0</v>
      </c>
      <c r="X21" s="37">
        <f t="shared" si="2"/>
        <v>0</v>
      </c>
      <c r="Y21" s="7"/>
    </row>
    <row r="22" spans="1:31" x14ac:dyDescent="0.15">
      <c r="A22" s="87" t="s">
        <v>41</v>
      </c>
      <c r="B22" s="89"/>
      <c r="C22" s="38">
        <v>264</v>
      </c>
      <c r="D22" s="38">
        <v>578</v>
      </c>
      <c r="E22" s="38">
        <v>2352</v>
      </c>
      <c r="F22" s="38">
        <v>1748</v>
      </c>
      <c r="G22" s="38">
        <v>390</v>
      </c>
      <c r="H22" s="38">
        <v>53</v>
      </c>
      <c r="I22" s="38">
        <v>137</v>
      </c>
      <c r="J22" s="38">
        <v>1190</v>
      </c>
      <c r="K22" s="38">
        <v>132</v>
      </c>
      <c r="L22" s="38">
        <v>348</v>
      </c>
      <c r="M22" s="38">
        <v>268</v>
      </c>
      <c r="N22" s="38">
        <v>132</v>
      </c>
      <c r="O22" s="38">
        <v>153</v>
      </c>
      <c r="P22" s="38">
        <v>198</v>
      </c>
      <c r="Q22" s="38">
        <v>525</v>
      </c>
      <c r="R22" s="38">
        <v>338</v>
      </c>
      <c r="S22" s="38">
        <v>147</v>
      </c>
      <c r="T22" s="38"/>
      <c r="U22" s="38"/>
      <c r="V22" s="38"/>
      <c r="W22" s="39"/>
      <c r="X22" s="39"/>
      <c r="Y22" s="7"/>
    </row>
    <row r="23" spans="1:31" x14ac:dyDescent="0.15">
      <c r="A23" s="40">
        <f>SUM(A17)</f>
        <v>1</v>
      </c>
      <c r="B23" s="41" t="s">
        <v>42</v>
      </c>
      <c r="C23" s="42">
        <f>SUM(C18*C22)</f>
        <v>21.12</v>
      </c>
      <c r="D23" s="42">
        <f>SUM(D18*D22)</f>
        <v>0</v>
      </c>
      <c r="E23" s="42">
        <f t="shared" ref="E23:X23" si="3">SUM(E18*E22)</f>
        <v>35.28</v>
      </c>
      <c r="F23" s="42">
        <f t="shared" si="3"/>
        <v>24.472000000000001</v>
      </c>
      <c r="G23" s="42">
        <f t="shared" si="3"/>
        <v>7.8</v>
      </c>
      <c r="H23" s="42">
        <f t="shared" si="3"/>
        <v>5.2999999999999999E-2</v>
      </c>
      <c r="I23" s="42">
        <f t="shared" si="3"/>
        <v>1.37</v>
      </c>
      <c r="J23" s="42">
        <f t="shared" si="3"/>
        <v>119</v>
      </c>
      <c r="K23" s="42">
        <f t="shared" si="3"/>
        <v>15.84</v>
      </c>
      <c r="L23" s="42">
        <f t="shared" si="3"/>
        <v>0</v>
      </c>
      <c r="M23" s="42">
        <f t="shared" si="3"/>
        <v>0</v>
      </c>
      <c r="N23" s="42">
        <f t="shared" si="3"/>
        <v>1.32E-2</v>
      </c>
      <c r="O23" s="42">
        <f t="shared" si="3"/>
        <v>0.76500000000000001</v>
      </c>
      <c r="P23" s="42">
        <f t="shared" si="3"/>
        <v>1.3860000000000001</v>
      </c>
      <c r="Q23" s="42">
        <f t="shared" si="3"/>
        <v>42</v>
      </c>
      <c r="R23" s="42">
        <f t="shared" si="3"/>
        <v>23.660000000000004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292.75920000000002</v>
      </c>
    </row>
    <row r="24" spans="1:31" x14ac:dyDescent="0.15">
      <c r="A24" s="40">
        <f>SUM(A19)</f>
        <v>1</v>
      </c>
      <c r="B24" s="41" t="s">
        <v>42</v>
      </c>
      <c r="C24" s="42">
        <f>SUM(C20*C22)</f>
        <v>10.56</v>
      </c>
      <c r="D24" s="42">
        <f>SUM(D20*D22)</f>
        <v>8.67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5.48</v>
      </c>
      <c r="J24" s="42">
        <f t="shared" si="4"/>
        <v>0</v>
      </c>
      <c r="K24" s="42">
        <f t="shared" si="4"/>
        <v>0</v>
      </c>
      <c r="L24" s="42">
        <f t="shared" si="4"/>
        <v>24.360000000000003</v>
      </c>
      <c r="M24" s="42">
        <f t="shared" si="4"/>
        <v>13.4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62.470000000000006</v>
      </c>
    </row>
    <row r="25" spans="1:31" x14ac:dyDescent="0.15">
      <c r="A25" s="96" t="s">
        <v>43</v>
      </c>
      <c r="B25" s="97"/>
      <c r="C25" s="44">
        <f>SUM(C23:C24)</f>
        <v>31.68</v>
      </c>
      <c r="D25" s="44">
        <f t="shared" ref="D25:X25" si="5">+D21*D22</f>
        <v>8.67</v>
      </c>
      <c r="E25" s="44">
        <f t="shared" si="5"/>
        <v>35.28</v>
      </c>
      <c r="F25" s="44">
        <f t="shared" si="5"/>
        <v>24.472000000000001</v>
      </c>
      <c r="G25" s="44">
        <f t="shared" si="5"/>
        <v>7.8</v>
      </c>
      <c r="H25" s="44">
        <f t="shared" si="5"/>
        <v>5.2999999999999999E-2</v>
      </c>
      <c r="I25" s="44">
        <f t="shared" si="5"/>
        <v>6.8500000000000005</v>
      </c>
      <c r="J25" s="44">
        <f t="shared" si="5"/>
        <v>119</v>
      </c>
      <c r="K25" s="44">
        <f t="shared" si="5"/>
        <v>15.84</v>
      </c>
      <c r="L25" s="44">
        <f t="shared" si="5"/>
        <v>24.360000000000003</v>
      </c>
      <c r="M25" s="44">
        <f t="shared" si="5"/>
        <v>13.4</v>
      </c>
      <c r="N25" s="44">
        <f t="shared" si="5"/>
        <v>1.32E-2</v>
      </c>
      <c r="O25" s="44">
        <f t="shared" si="5"/>
        <v>0.76500000000000001</v>
      </c>
      <c r="P25" s="44">
        <f t="shared" si="5"/>
        <v>1.3860000000000001</v>
      </c>
      <c r="Q25" s="44">
        <f t="shared" si="5"/>
        <v>42</v>
      </c>
      <c r="R25" s="44">
        <f t="shared" si="5"/>
        <v>23.660000000000004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355.22919999999999</v>
      </c>
    </row>
    <row r="26" spans="1:31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31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31" x14ac:dyDescent="0.15">
      <c r="A28" s="81" t="s">
        <v>44</v>
      </c>
      <c r="B28" s="81"/>
      <c r="C28" s="50"/>
      <c r="H28" s="81" t="s">
        <v>45</v>
      </c>
      <c r="I28" s="81"/>
      <c r="J28" s="81"/>
      <c r="K28" s="81"/>
      <c r="P28" s="81" t="s">
        <v>46</v>
      </c>
      <c r="Q28" s="81"/>
      <c r="R28" s="81"/>
      <c r="S28" s="81"/>
    </row>
    <row r="31" spans="1:31" x14ac:dyDescent="0.15">
      <c r="B31" s="98" t="s">
        <v>0</v>
      </c>
      <c r="C31" s="98"/>
      <c r="D31" s="98"/>
      <c r="E31" s="98"/>
      <c r="F31" s="98"/>
      <c r="G31" s="98"/>
      <c r="H31" s="98"/>
      <c r="I31" s="98"/>
      <c r="J31" s="98"/>
      <c r="L31" s="2"/>
      <c r="M31" s="99" t="s">
        <v>1</v>
      </c>
      <c r="N31" s="99"/>
      <c r="O31" s="99"/>
      <c r="P31" s="99"/>
      <c r="Q31" s="99"/>
      <c r="R31" s="99" t="s">
        <v>47</v>
      </c>
      <c r="S31" s="99"/>
      <c r="T31" s="99"/>
      <c r="U31" s="99"/>
      <c r="V31" s="99"/>
    </row>
    <row r="32" spans="1:31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82" t="s">
        <v>172</v>
      </c>
      <c r="Q32" s="82"/>
      <c r="R32" s="82"/>
      <c r="S32" s="82"/>
      <c r="T32" s="5"/>
      <c r="U32" s="5"/>
      <c r="V32" s="5"/>
    </row>
    <row r="33" spans="1:25" x14ac:dyDescent="0.15">
      <c r="A33" s="83"/>
      <c r="B33" s="84"/>
      <c r="C33" s="87" t="s">
        <v>4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9"/>
      <c r="W33" s="6"/>
      <c r="X33" s="6"/>
      <c r="Y33" s="7"/>
    </row>
    <row r="34" spans="1:25" ht="67.5" thickBot="1" x14ac:dyDescent="0.2">
      <c r="A34" s="85"/>
      <c r="B34" s="86"/>
      <c r="C34" s="8" t="s">
        <v>5</v>
      </c>
      <c r="D34" s="10" t="s">
        <v>6</v>
      </c>
      <c r="E34" s="10" t="s">
        <v>8</v>
      </c>
      <c r="F34" s="10" t="s">
        <v>7</v>
      </c>
      <c r="G34" s="10" t="s">
        <v>91</v>
      </c>
      <c r="H34" s="10" t="s">
        <v>19</v>
      </c>
      <c r="I34" s="10" t="s">
        <v>92</v>
      </c>
      <c r="J34" s="10" t="s">
        <v>11</v>
      </c>
      <c r="K34" s="10" t="s">
        <v>25</v>
      </c>
      <c r="L34" s="10" t="s">
        <v>13</v>
      </c>
      <c r="M34" s="10" t="s">
        <v>22</v>
      </c>
      <c r="N34" s="10" t="s">
        <v>20</v>
      </c>
      <c r="O34" s="10" t="s">
        <v>85</v>
      </c>
      <c r="P34" s="10" t="s">
        <v>97</v>
      </c>
      <c r="Q34" s="10" t="s">
        <v>98</v>
      </c>
      <c r="R34" s="10"/>
      <c r="S34" s="10"/>
      <c r="T34" s="10"/>
      <c r="U34" s="10"/>
      <c r="V34" s="9"/>
      <c r="W34" s="9"/>
      <c r="X34" s="9"/>
      <c r="Y34" s="7"/>
    </row>
    <row r="35" spans="1:25" x14ac:dyDescent="0.15">
      <c r="A35" s="90" t="s">
        <v>26</v>
      </c>
      <c r="B35" s="13" t="s">
        <v>64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>
        <v>60</v>
      </c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91"/>
      <c r="B36" s="16" t="s">
        <v>94</v>
      </c>
      <c r="C36" s="17"/>
      <c r="D36" s="17"/>
      <c r="E36" s="17"/>
      <c r="F36" s="17">
        <v>3</v>
      </c>
      <c r="G36" s="17">
        <f>1/2</f>
        <v>0.5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/>
    </row>
    <row r="37" spans="1:25" x14ac:dyDescent="0.15">
      <c r="A37" s="91"/>
      <c r="B37" s="16" t="s">
        <v>76</v>
      </c>
      <c r="C37" s="17"/>
      <c r="D37" s="17"/>
      <c r="E37" s="17">
        <v>15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2"/>
      <c r="B38" s="19" t="s">
        <v>30</v>
      </c>
      <c r="C38" s="20">
        <v>70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x14ac:dyDescent="0.15">
      <c r="A39" s="90" t="s">
        <v>31</v>
      </c>
      <c r="B39" s="13" t="s">
        <v>54</v>
      </c>
      <c r="C39" s="14"/>
      <c r="D39" s="14">
        <v>5</v>
      </c>
      <c r="E39" s="14"/>
      <c r="F39" s="14"/>
      <c r="G39" s="14"/>
      <c r="H39" s="14"/>
      <c r="I39" s="14"/>
      <c r="J39" s="14">
        <v>100</v>
      </c>
      <c r="K39" s="14">
        <f>1/2</f>
        <v>0.5</v>
      </c>
      <c r="L39" s="14"/>
      <c r="M39" s="14"/>
      <c r="N39" s="14"/>
      <c r="O39" s="14"/>
      <c r="P39" s="14">
        <v>1</v>
      </c>
      <c r="Q39" s="14">
        <v>1</v>
      </c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91"/>
      <c r="B40" s="16" t="s">
        <v>95</v>
      </c>
      <c r="C40" s="17"/>
      <c r="D40" s="17">
        <v>15</v>
      </c>
      <c r="E40" s="17"/>
      <c r="F40" s="17"/>
      <c r="G40" s="17"/>
      <c r="H40" s="17">
        <v>50</v>
      </c>
      <c r="I40" s="17">
        <v>30</v>
      </c>
      <c r="J40" s="17"/>
      <c r="K40" s="17"/>
      <c r="L40" s="17"/>
      <c r="M40" s="17">
        <v>3</v>
      </c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91"/>
      <c r="B41" s="16" t="s">
        <v>32</v>
      </c>
      <c r="C41" s="17">
        <v>60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2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</row>
    <row r="43" spans="1:25" x14ac:dyDescent="0.15">
      <c r="A43" s="90" t="s">
        <v>33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5" x14ac:dyDescent="0.15">
      <c r="A44" s="91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5" x14ac:dyDescent="0.15">
      <c r="A45" s="91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3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>
        <f>SUM(C32)</f>
        <v>1</v>
      </c>
      <c r="B47" s="24" t="s">
        <v>57</v>
      </c>
      <c r="C47" s="25">
        <f>SUM(C35:C38)</f>
        <v>70</v>
      </c>
      <c r="D47" s="25">
        <f t="shared" ref="D47:X47" si="6">SUM(D35:D38)</f>
        <v>0</v>
      </c>
      <c r="E47" s="25">
        <f t="shared" si="6"/>
        <v>15</v>
      </c>
      <c r="F47" s="25">
        <f t="shared" si="6"/>
        <v>3</v>
      </c>
      <c r="G47" s="25">
        <f t="shared" si="6"/>
        <v>0.5</v>
      </c>
      <c r="H47" s="25">
        <f t="shared" si="6"/>
        <v>0</v>
      </c>
      <c r="I47" s="25">
        <f t="shared" si="6"/>
        <v>0</v>
      </c>
      <c r="J47" s="25">
        <f t="shared" si="6"/>
        <v>0</v>
      </c>
      <c r="K47" s="25">
        <f t="shared" si="6"/>
        <v>0</v>
      </c>
      <c r="L47" s="25">
        <f t="shared" si="6"/>
        <v>0</v>
      </c>
      <c r="M47" s="25">
        <f t="shared" si="6"/>
        <v>0</v>
      </c>
      <c r="N47" s="25">
        <f t="shared" si="6"/>
        <v>60</v>
      </c>
      <c r="O47" s="25">
        <f t="shared" si="6"/>
        <v>0</v>
      </c>
      <c r="P47" s="25">
        <f t="shared" si="6"/>
        <v>0</v>
      </c>
      <c r="Q47" s="25">
        <f t="shared" si="6"/>
        <v>0</v>
      </c>
      <c r="R47" s="25">
        <f t="shared" si="6"/>
        <v>0</v>
      </c>
      <c r="S47" s="25">
        <f t="shared" si="6"/>
        <v>0</v>
      </c>
      <c r="T47" s="25">
        <f t="shared" si="6"/>
        <v>0</v>
      </c>
      <c r="U47" s="25">
        <f t="shared" si="6"/>
        <v>0</v>
      </c>
      <c r="V47" s="25">
        <f t="shared" si="6"/>
        <v>0</v>
      </c>
      <c r="W47" s="25">
        <f t="shared" si="6"/>
        <v>0</v>
      </c>
      <c r="X47" s="25">
        <f t="shared" si="6"/>
        <v>0</v>
      </c>
      <c r="Y47" s="7"/>
    </row>
    <row r="48" spans="1:25" x14ac:dyDescent="0.15">
      <c r="A48" s="27"/>
      <c r="B48" s="28" t="s">
        <v>58</v>
      </c>
      <c r="C48" s="29">
        <f>SUM(A47*C47)/1000</f>
        <v>7.0000000000000007E-2</v>
      </c>
      <c r="D48" s="29">
        <f>+(A47*D47)/1000</f>
        <v>0</v>
      </c>
      <c r="E48" s="29">
        <f>+(A47*E47)/1000</f>
        <v>1.4999999999999999E-2</v>
      </c>
      <c r="F48" s="29">
        <f>+(A47*F47)/1000</f>
        <v>3.0000000000000001E-3</v>
      </c>
      <c r="G48" s="29">
        <f>+(A47*G47)</f>
        <v>0.5</v>
      </c>
      <c r="H48" s="29">
        <f>+(A47*H47)/1000</f>
        <v>0</v>
      </c>
      <c r="I48" s="29">
        <f>+(A47*I47)/1000</f>
        <v>0</v>
      </c>
      <c r="J48" s="29">
        <f>+(A47*J47)/1000</f>
        <v>0</v>
      </c>
      <c r="K48" s="29">
        <f>+(A47*K47)/1000</f>
        <v>0</v>
      </c>
      <c r="L48" s="29">
        <f>+(A47*L47)/1000</f>
        <v>0</v>
      </c>
      <c r="M48" s="29">
        <f>+(A47*M47)/1000</f>
        <v>0</v>
      </c>
      <c r="N48" s="29">
        <f>+(A47*N47)/1000</f>
        <v>0.06</v>
      </c>
      <c r="O48" s="29">
        <f>+(A47*O47)/1000</f>
        <v>0</v>
      </c>
      <c r="P48" s="29">
        <f>+(A47*P47)/1000</f>
        <v>0</v>
      </c>
      <c r="Q48" s="29">
        <f>+(A47*Q47)/1000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7"/>
    </row>
    <row r="49" spans="1:25" x14ac:dyDescent="0.15">
      <c r="A49" s="23">
        <f>SUM(D32)</f>
        <v>1</v>
      </c>
      <c r="B49" s="28" t="s">
        <v>59</v>
      </c>
      <c r="C49" s="30">
        <f>SUM(C39:C42)</f>
        <v>60</v>
      </c>
      <c r="D49" s="30">
        <f t="shared" ref="D49:X49" si="7">SUM(D39:D42)</f>
        <v>20</v>
      </c>
      <c r="E49" s="30">
        <f t="shared" si="7"/>
        <v>0</v>
      </c>
      <c r="F49" s="30">
        <f t="shared" si="7"/>
        <v>0</v>
      </c>
      <c r="G49" s="30">
        <f t="shared" si="7"/>
        <v>0</v>
      </c>
      <c r="H49" s="30">
        <f t="shared" si="7"/>
        <v>50</v>
      </c>
      <c r="I49" s="30">
        <f t="shared" si="7"/>
        <v>30</v>
      </c>
      <c r="J49" s="30">
        <f t="shared" si="7"/>
        <v>100</v>
      </c>
      <c r="K49" s="30">
        <f t="shared" si="7"/>
        <v>0.5</v>
      </c>
      <c r="L49" s="30">
        <f t="shared" si="7"/>
        <v>0</v>
      </c>
      <c r="M49" s="30">
        <f t="shared" si="7"/>
        <v>3</v>
      </c>
      <c r="N49" s="30">
        <f t="shared" si="7"/>
        <v>0</v>
      </c>
      <c r="O49" s="30">
        <f t="shared" si="7"/>
        <v>0</v>
      </c>
      <c r="P49" s="30">
        <f t="shared" si="7"/>
        <v>1</v>
      </c>
      <c r="Q49" s="30">
        <f t="shared" si="7"/>
        <v>1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7"/>
    </row>
    <row r="50" spans="1:25" ht="11.25" thickBot="1" x14ac:dyDescent="0.2">
      <c r="A50" s="32"/>
      <c r="B50" s="33" t="s">
        <v>60</v>
      </c>
      <c r="C50" s="34">
        <f>SUM(A49*C49)/1000</f>
        <v>0.06</v>
      </c>
      <c r="D50" s="34">
        <f>+(A49*D49)/1000</f>
        <v>0.02</v>
      </c>
      <c r="E50" s="34">
        <f>+(A49*E49)/1000</f>
        <v>0</v>
      </c>
      <c r="F50" s="34">
        <f>+(A49*F49)/1000</f>
        <v>0</v>
      </c>
      <c r="G50" s="34">
        <f>+(A49*G49)/1000</f>
        <v>0</v>
      </c>
      <c r="H50" s="34">
        <f>+(A49*H49)/1000</f>
        <v>0.05</v>
      </c>
      <c r="I50" s="34">
        <f>+(A49*I49)/1000</f>
        <v>0.03</v>
      </c>
      <c r="J50" s="34">
        <f>+(A49*J49)/1000</f>
        <v>0.1</v>
      </c>
      <c r="K50" s="34">
        <f>+(A49*K49)/1000</f>
        <v>5.0000000000000001E-4</v>
      </c>
      <c r="L50" s="34">
        <f>+(A49*L49)/1000</f>
        <v>0</v>
      </c>
      <c r="M50" s="34">
        <f>+(A49*M49)/1000</f>
        <v>3.0000000000000001E-3</v>
      </c>
      <c r="N50" s="34">
        <f>+(A49*N49)/1000</f>
        <v>0</v>
      </c>
      <c r="O50" s="34">
        <f>+(A49*O49)/1000</f>
        <v>0</v>
      </c>
      <c r="P50" s="34">
        <f>+(A49*P49)/1000</f>
        <v>1E-3</v>
      </c>
      <c r="Q50" s="34">
        <f>+(A49*Q49)/1000</f>
        <v>1E-3</v>
      </c>
      <c r="R50" s="34">
        <f>+(A49*R49)/1000</f>
        <v>0</v>
      </c>
      <c r="S50" s="34">
        <f>+(A49*S49)/1000</f>
        <v>0</v>
      </c>
      <c r="T50" s="34">
        <f>+(A49*T49)/1000</f>
        <v>0</v>
      </c>
      <c r="U50" s="34">
        <f>+(A49*U49)/1000</f>
        <v>0</v>
      </c>
      <c r="V50" s="35">
        <f>+(A49*V49)/1000</f>
        <v>0</v>
      </c>
      <c r="W50" s="35">
        <f>+(A49*W49)/1000</f>
        <v>0</v>
      </c>
      <c r="X50" s="35">
        <f>+(A49*X49)/1000</f>
        <v>0</v>
      </c>
      <c r="Y50" s="7"/>
    </row>
    <row r="51" spans="1:25" x14ac:dyDescent="0.15">
      <c r="A51" s="94" t="s">
        <v>40</v>
      </c>
      <c r="B51" s="95"/>
      <c r="C51" s="36">
        <f>+C50+C48</f>
        <v>0.13</v>
      </c>
      <c r="D51" s="36">
        <f t="shared" ref="D51:X51" si="8">+D50+D48</f>
        <v>0.02</v>
      </c>
      <c r="E51" s="36">
        <f t="shared" si="8"/>
        <v>1.4999999999999999E-2</v>
      </c>
      <c r="F51" s="36">
        <f t="shared" si="8"/>
        <v>3.0000000000000001E-3</v>
      </c>
      <c r="G51" s="36">
        <f t="shared" si="8"/>
        <v>0.5</v>
      </c>
      <c r="H51" s="36">
        <f t="shared" si="8"/>
        <v>0.05</v>
      </c>
      <c r="I51" s="36">
        <f t="shared" si="8"/>
        <v>0.03</v>
      </c>
      <c r="J51" s="36">
        <f t="shared" si="8"/>
        <v>0.1</v>
      </c>
      <c r="K51" s="36">
        <f t="shared" si="8"/>
        <v>5.0000000000000001E-4</v>
      </c>
      <c r="L51" s="36">
        <f t="shared" si="8"/>
        <v>0</v>
      </c>
      <c r="M51" s="36">
        <f t="shared" si="8"/>
        <v>3.0000000000000001E-3</v>
      </c>
      <c r="N51" s="36">
        <f t="shared" si="8"/>
        <v>0.06</v>
      </c>
      <c r="O51" s="36">
        <f t="shared" si="8"/>
        <v>0</v>
      </c>
      <c r="P51" s="36">
        <f t="shared" si="8"/>
        <v>1E-3</v>
      </c>
      <c r="Q51" s="36">
        <f t="shared" si="8"/>
        <v>1E-3</v>
      </c>
      <c r="R51" s="36">
        <f t="shared" si="8"/>
        <v>0</v>
      </c>
      <c r="S51" s="36">
        <f t="shared" si="8"/>
        <v>0</v>
      </c>
      <c r="T51" s="36">
        <f t="shared" si="8"/>
        <v>0</v>
      </c>
      <c r="U51" s="36">
        <f t="shared" si="8"/>
        <v>0</v>
      </c>
      <c r="V51" s="37">
        <f t="shared" si="8"/>
        <v>0</v>
      </c>
      <c r="W51" s="37">
        <f t="shared" si="8"/>
        <v>0</v>
      </c>
      <c r="X51" s="37">
        <f t="shared" si="8"/>
        <v>0</v>
      </c>
      <c r="Y51" s="7"/>
    </row>
    <row r="52" spans="1:25" x14ac:dyDescent="0.15">
      <c r="A52" s="87" t="s">
        <v>41</v>
      </c>
      <c r="B52" s="89"/>
      <c r="C52" s="38">
        <v>264</v>
      </c>
      <c r="D52" s="38">
        <v>578</v>
      </c>
      <c r="E52" s="38">
        <v>1748</v>
      </c>
      <c r="F52" s="38">
        <v>2352</v>
      </c>
      <c r="G52" s="38">
        <v>53</v>
      </c>
      <c r="H52" s="38">
        <v>604</v>
      </c>
      <c r="I52" s="38">
        <v>1191</v>
      </c>
      <c r="J52" s="38">
        <v>137</v>
      </c>
      <c r="K52" s="38">
        <v>138</v>
      </c>
      <c r="L52" s="38">
        <v>787</v>
      </c>
      <c r="M52" s="38">
        <v>153</v>
      </c>
      <c r="N52" s="38">
        <v>338</v>
      </c>
      <c r="O52" s="38">
        <v>147</v>
      </c>
      <c r="P52" s="38"/>
      <c r="Q52" s="38">
        <v>198</v>
      </c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>
        <f>SUM(A47)</f>
        <v>1</v>
      </c>
      <c r="B53" s="41" t="s">
        <v>42</v>
      </c>
      <c r="C53" s="42">
        <f>SUM(C48*C52)</f>
        <v>18.48</v>
      </c>
      <c r="D53" s="42">
        <f>SUM(D48*D52)</f>
        <v>0</v>
      </c>
      <c r="E53" s="42">
        <f t="shared" ref="E53:X53" si="9">SUM(E48*E52)</f>
        <v>26.22</v>
      </c>
      <c r="F53" s="42">
        <f t="shared" si="9"/>
        <v>7.056</v>
      </c>
      <c r="G53" s="42">
        <f t="shared" si="9"/>
        <v>26.5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20.279999999999998</v>
      </c>
      <c r="O53" s="42">
        <f t="shared" si="9"/>
        <v>0</v>
      </c>
      <c r="P53" s="42">
        <v>988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1086.5360000000001</v>
      </c>
    </row>
    <row r="54" spans="1:25" x14ac:dyDescent="0.15">
      <c r="A54" s="40">
        <f>SUM(A49)</f>
        <v>1</v>
      </c>
      <c r="B54" s="41" t="s">
        <v>42</v>
      </c>
      <c r="C54" s="42">
        <f>SUM(C50*C52)</f>
        <v>15.84</v>
      </c>
      <c r="D54" s="42">
        <f>SUM(D50*D52)</f>
        <v>11.56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0</v>
      </c>
      <c r="H54" s="42">
        <f t="shared" si="10"/>
        <v>30.200000000000003</v>
      </c>
      <c r="I54" s="42">
        <f t="shared" si="10"/>
        <v>35.729999999999997</v>
      </c>
      <c r="J54" s="42">
        <f t="shared" si="10"/>
        <v>13.700000000000001</v>
      </c>
      <c r="K54" s="42">
        <f t="shared" si="10"/>
        <v>6.9000000000000006E-2</v>
      </c>
      <c r="L54" s="42">
        <f t="shared" si="10"/>
        <v>0</v>
      </c>
      <c r="M54" s="42">
        <f t="shared" si="10"/>
        <v>0.45900000000000002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0.19800000000000001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107.756</v>
      </c>
    </row>
    <row r="55" spans="1:25" x14ac:dyDescent="0.15">
      <c r="A55" s="96" t="s">
        <v>43</v>
      </c>
      <c r="B55" s="97"/>
      <c r="C55" s="44">
        <f>SUM(C53:C54)</f>
        <v>34.32</v>
      </c>
      <c r="D55" s="44">
        <f t="shared" ref="D55:X55" si="11">+D51*D52</f>
        <v>11.56</v>
      </c>
      <c r="E55" s="44">
        <f t="shared" si="11"/>
        <v>26.22</v>
      </c>
      <c r="F55" s="44">
        <f t="shared" si="11"/>
        <v>7.056</v>
      </c>
      <c r="G55" s="44">
        <f t="shared" si="11"/>
        <v>26.5</v>
      </c>
      <c r="H55" s="44">
        <f t="shared" si="11"/>
        <v>30.200000000000003</v>
      </c>
      <c r="I55" s="44">
        <f t="shared" si="11"/>
        <v>35.729999999999997</v>
      </c>
      <c r="J55" s="44">
        <f t="shared" si="11"/>
        <v>13.700000000000001</v>
      </c>
      <c r="K55" s="44">
        <f t="shared" si="11"/>
        <v>6.9000000000000006E-2</v>
      </c>
      <c r="L55" s="44">
        <f t="shared" si="11"/>
        <v>0</v>
      </c>
      <c r="M55" s="44">
        <f t="shared" si="11"/>
        <v>0.45900000000000002</v>
      </c>
      <c r="N55" s="44">
        <f t="shared" si="11"/>
        <v>20.279999999999998</v>
      </c>
      <c r="O55" s="44">
        <f t="shared" si="11"/>
        <v>0</v>
      </c>
      <c r="P55" s="44">
        <f t="shared" si="11"/>
        <v>0</v>
      </c>
      <c r="Q55" s="44">
        <f t="shared" si="11"/>
        <v>0.19800000000000001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206.29199999999997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81" t="s">
        <v>44</v>
      </c>
      <c r="B58" s="81"/>
      <c r="C58" s="50"/>
      <c r="H58" s="81" t="s">
        <v>45</v>
      </c>
      <c r="I58" s="81"/>
      <c r="J58" s="81"/>
      <c r="K58" s="81"/>
      <c r="P58" s="81" t="s">
        <v>46</v>
      </c>
      <c r="Q58" s="81"/>
      <c r="R58" s="81"/>
      <c r="S58" s="81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topLeftCell="A18" workbookViewId="0">
      <selection activeCell="O55" sqref="O55"/>
    </sheetView>
  </sheetViews>
  <sheetFormatPr defaultRowHeight="10.5" x14ac:dyDescent="0.15"/>
  <cols>
    <col min="1" max="1" width="3.140625" style="1" customWidth="1"/>
    <col min="2" max="2" width="17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98" t="s">
        <v>0</v>
      </c>
      <c r="C1" s="98"/>
      <c r="D1" s="98"/>
      <c r="E1" s="98"/>
      <c r="F1" s="98"/>
      <c r="G1" s="98"/>
      <c r="H1" s="98"/>
      <c r="I1" s="98"/>
      <c r="J1" s="98"/>
      <c r="L1" s="2"/>
      <c r="M1" s="99" t="s">
        <v>1</v>
      </c>
      <c r="N1" s="99"/>
      <c r="O1" s="99"/>
      <c r="P1" s="99"/>
      <c r="Q1" s="99"/>
      <c r="R1" s="99" t="s">
        <v>2</v>
      </c>
      <c r="S1" s="99"/>
      <c r="T1" s="99"/>
      <c r="U1" s="99"/>
      <c r="V1" s="99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2" t="s">
        <v>140</v>
      </c>
      <c r="Q2" s="82"/>
      <c r="R2" s="82"/>
      <c r="S2" s="82"/>
      <c r="T2" s="5"/>
      <c r="U2" s="5"/>
      <c r="V2" s="5"/>
    </row>
    <row r="3" spans="1:25" x14ac:dyDescent="0.15">
      <c r="A3" s="83"/>
      <c r="B3" s="84"/>
      <c r="C3" s="87" t="s">
        <v>4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  <c r="W3" s="6"/>
      <c r="X3" s="6"/>
      <c r="Y3" s="7"/>
    </row>
    <row r="4" spans="1:25" ht="61.5" thickBot="1" x14ac:dyDescent="0.2">
      <c r="A4" s="85"/>
      <c r="B4" s="86"/>
      <c r="C4" s="8" t="s">
        <v>5</v>
      </c>
      <c r="D4" s="9" t="s">
        <v>6</v>
      </c>
      <c r="E4" s="10" t="s">
        <v>8</v>
      </c>
      <c r="F4" s="10" t="s">
        <v>10</v>
      </c>
      <c r="G4" s="10" t="s">
        <v>61</v>
      </c>
      <c r="H4" s="10" t="s">
        <v>13</v>
      </c>
      <c r="I4" s="11" t="s">
        <v>7</v>
      </c>
      <c r="J4" s="10" t="s">
        <v>62</v>
      </c>
      <c r="K4" s="10" t="s">
        <v>63</v>
      </c>
      <c r="L4" s="10" t="s">
        <v>15</v>
      </c>
      <c r="M4" s="10" t="s">
        <v>17</v>
      </c>
      <c r="N4" s="11" t="s">
        <v>50</v>
      </c>
      <c r="O4" s="10" t="s">
        <v>11</v>
      </c>
      <c r="P4" s="10" t="s">
        <v>21</v>
      </c>
      <c r="Q4" s="10" t="s">
        <v>20</v>
      </c>
      <c r="R4" s="10" t="s">
        <v>22</v>
      </c>
      <c r="S4" s="10"/>
      <c r="T4" s="10"/>
      <c r="U4" s="11"/>
      <c r="V4" s="12"/>
      <c r="W4" s="9"/>
      <c r="X4" s="9"/>
      <c r="Y4" s="7"/>
    </row>
    <row r="5" spans="1:25" x14ac:dyDescent="0.15">
      <c r="A5" s="90" t="s">
        <v>26</v>
      </c>
      <c r="B5" s="13" t="s">
        <v>64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>
        <v>70</v>
      </c>
      <c r="Q5" s="14">
        <v>70</v>
      </c>
      <c r="R5" s="14"/>
      <c r="S5" s="14"/>
      <c r="T5" s="14"/>
      <c r="U5" s="14"/>
      <c r="V5" s="15"/>
      <c r="W5" s="15"/>
      <c r="X5" s="15"/>
      <c r="Y5" s="7"/>
    </row>
    <row r="6" spans="1:25" x14ac:dyDescent="0.15">
      <c r="A6" s="91"/>
      <c r="B6" s="16" t="s">
        <v>65</v>
      </c>
      <c r="C6" s="17"/>
      <c r="D6" s="17"/>
      <c r="E6" s="17"/>
      <c r="F6" s="17">
        <v>5</v>
      </c>
      <c r="G6" s="17">
        <v>35</v>
      </c>
      <c r="H6" s="17">
        <v>35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8"/>
      <c r="X6" s="18"/>
      <c r="Y6" s="7"/>
    </row>
    <row r="7" spans="1:25" x14ac:dyDescent="0.15">
      <c r="A7" s="91"/>
      <c r="B7" s="16" t="s">
        <v>66</v>
      </c>
      <c r="C7" s="17"/>
      <c r="D7" s="17"/>
      <c r="E7" s="17">
        <v>7</v>
      </c>
      <c r="F7" s="17">
        <v>20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92"/>
      <c r="B8" s="19" t="s">
        <v>32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x14ac:dyDescent="0.15">
      <c r="A9" s="90" t="s">
        <v>31</v>
      </c>
      <c r="B9" s="13" t="s">
        <v>11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>
        <v>40</v>
      </c>
      <c r="P9" s="14"/>
      <c r="Q9" s="14"/>
      <c r="R9" s="14"/>
      <c r="S9" s="14"/>
      <c r="T9" s="14"/>
      <c r="U9" s="14"/>
      <c r="V9" s="15"/>
      <c r="W9" s="15"/>
      <c r="X9" s="15"/>
      <c r="Y9" s="7"/>
    </row>
    <row r="10" spans="1:25" x14ac:dyDescent="0.15">
      <c r="A10" s="91"/>
      <c r="B10" s="22" t="s">
        <v>67</v>
      </c>
      <c r="C10" s="17"/>
      <c r="D10" s="17"/>
      <c r="E10" s="17"/>
      <c r="F10" s="17"/>
      <c r="G10" s="17"/>
      <c r="H10" s="17"/>
      <c r="I10" s="17">
        <v>8</v>
      </c>
      <c r="J10" s="17">
        <v>70</v>
      </c>
      <c r="K10" s="17">
        <v>20</v>
      </c>
      <c r="L10" s="17">
        <v>20</v>
      </c>
      <c r="M10" s="17">
        <v>5</v>
      </c>
      <c r="N10" s="17"/>
      <c r="O10" s="17">
        <v>10</v>
      </c>
      <c r="P10" s="17"/>
      <c r="Q10" s="17"/>
      <c r="R10" s="17">
        <v>5</v>
      </c>
      <c r="S10" s="17"/>
      <c r="T10" s="17"/>
      <c r="U10" s="17"/>
      <c r="V10" s="18"/>
      <c r="W10" s="18"/>
      <c r="X10" s="18"/>
      <c r="Y10" s="7"/>
    </row>
    <row r="11" spans="1:25" x14ac:dyDescent="0.15">
      <c r="A11" s="91"/>
      <c r="B11" s="22" t="s">
        <v>8</v>
      </c>
      <c r="C11" s="17"/>
      <c r="D11" s="17"/>
      <c r="E11" s="17">
        <v>7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92"/>
      <c r="B12" s="19" t="s">
        <v>32</v>
      </c>
      <c r="C12" s="20">
        <v>40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x14ac:dyDescent="0.15">
      <c r="A13" s="90" t="s">
        <v>33</v>
      </c>
      <c r="B13" s="13" t="s">
        <v>50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>
        <v>50</v>
      </c>
      <c r="O13" s="14"/>
      <c r="P13" s="14"/>
      <c r="Q13" s="14"/>
      <c r="R13" s="14"/>
      <c r="S13" s="14"/>
      <c r="T13" s="14"/>
      <c r="U13" s="14"/>
      <c r="V13" s="15"/>
      <c r="W13" s="15"/>
      <c r="X13" s="15"/>
      <c r="Y13" s="7"/>
    </row>
    <row r="14" spans="1:25" x14ac:dyDescent="0.15">
      <c r="A14" s="91"/>
      <c r="B14" s="16" t="s">
        <v>68</v>
      </c>
      <c r="C14" s="17"/>
      <c r="D14" s="17">
        <v>15</v>
      </c>
      <c r="E14" s="17"/>
      <c r="F14" s="17"/>
      <c r="G14" s="17"/>
      <c r="H14" s="17"/>
      <c r="I14" s="17"/>
      <c r="J14" s="17"/>
      <c r="K14" s="17"/>
      <c r="L14" s="17">
        <v>250</v>
      </c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18"/>
      <c r="X14" s="18"/>
      <c r="Y14" s="7"/>
    </row>
    <row r="15" spans="1:25" x14ac:dyDescent="0.15">
      <c r="A15" s="91"/>
      <c r="B15" s="16" t="s">
        <v>69</v>
      </c>
      <c r="C15" s="17">
        <v>40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93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36</v>
      </c>
      <c r="C17" s="25">
        <f>SUM(C5:C12)</f>
        <v>80</v>
      </c>
      <c r="D17" s="25">
        <f t="shared" ref="D17:X17" si="0">SUM(D5:D12)</f>
        <v>0</v>
      </c>
      <c r="E17" s="25">
        <f t="shared" si="0"/>
        <v>14</v>
      </c>
      <c r="F17" s="25">
        <f t="shared" si="0"/>
        <v>25</v>
      </c>
      <c r="G17" s="25">
        <f t="shared" si="0"/>
        <v>35</v>
      </c>
      <c r="H17" s="25">
        <f t="shared" si="0"/>
        <v>35</v>
      </c>
      <c r="I17" s="25">
        <f t="shared" si="0"/>
        <v>8</v>
      </c>
      <c r="J17" s="25">
        <f t="shared" si="0"/>
        <v>70</v>
      </c>
      <c r="K17" s="25">
        <f t="shared" si="0"/>
        <v>20</v>
      </c>
      <c r="L17" s="25">
        <f t="shared" si="0"/>
        <v>20</v>
      </c>
      <c r="M17" s="25">
        <f t="shared" si="0"/>
        <v>5</v>
      </c>
      <c r="N17" s="25">
        <f t="shared" si="0"/>
        <v>0</v>
      </c>
      <c r="O17" s="25">
        <f t="shared" si="0"/>
        <v>50</v>
      </c>
      <c r="P17" s="25">
        <f t="shared" si="0"/>
        <v>70</v>
      </c>
      <c r="Q17" s="25">
        <f t="shared" si="0"/>
        <v>70</v>
      </c>
      <c r="R17" s="25">
        <f t="shared" si="0"/>
        <v>5</v>
      </c>
      <c r="S17" s="25">
        <f t="shared" si="0"/>
        <v>0</v>
      </c>
      <c r="T17" s="25">
        <f t="shared" si="0"/>
        <v>0</v>
      </c>
      <c r="U17" s="25">
        <f t="shared" si="0"/>
        <v>0</v>
      </c>
      <c r="V17" s="25">
        <f t="shared" si="0"/>
        <v>0</v>
      </c>
      <c r="W17" s="26">
        <f t="shared" si="0"/>
        <v>0</v>
      </c>
      <c r="X17" s="26">
        <f t="shared" si="0"/>
        <v>0</v>
      </c>
      <c r="Y17" s="7"/>
    </row>
    <row r="18" spans="1:25" x14ac:dyDescent="0.15">
      <c r="A18" s="27"/>
      <c r="B18" s="28" t="s">
        <v>37</v>
      </c>
      <c r="C18" s="29">
        <f>SUM(A17*C17)/1000</f>
        <v>0.08</v>
      </c>
      <c r="D18" s="29">
        <f>+(A17*D17)/1000</f>
        <v>0</v>
      </c>
      <c r="E18" s="29">
        <f>+(A17*E17)/1000</f>
        <v>1.4E-2</v>
      </c>
      <c r="F18" s="29">
        <f>+(A17*F17)/1000</f>
        <v>2.5000000000000001E-2</v>
      </c>
      <c r="G18" s="29">
        <f>+(A17*G17)/1000</f>
        <v>3.5000000000000003E-2</v>
      </c>
      <c r="H18" s="29">
        <f>+(A17*H17)/1000</f>
        <v>3.5000000000000003E-2</v>
      </c>
      <c r="I18" s="29">
        <f>+(A17*I17)/1000</f>
        <v>8.0000000000000002E-3</v>
      </c>
      <c r="J18" s="29">
        <f>+(A17*J17)/1000</f>
        <v>7.0000000000000007E-2</v>
      </c>
      <c r="K18" s="29">
        <f>+(A17*K17)/1000</f>
        <v>0.02</v>
      </c>
      <c r="L18" s="29">
        <f>+(A17*L17)/1000</f>
        <v>0.02</v>
      </c>
      <c r="M18" s="29">
        <f>+(A17*M17)/1000</f>
        <v>5.0000000000000001E-3</v>
      </c>
      <c r="N18" s="29">
        <f>+(A17*N17)/1000</f>
        <v>0</v>
      </c>
      <c r="O18" s="29">
        <f>+(A17*O17)/1000</f>
        <v>0.05</v>
      </c>
      <c r="P18" s="29">
        <f>+(A17*P17)/1000</f>
        <v>7.0000000000000007E-2</v>
      </c>
      <c r="Q18" s="29">
        <f>+(A17*Q17)/1000</f>
        <v>7.0000000000000007E-2</v>
      </c>
      <c r="R18" s="29">
        <f>+(A17*R17)/1000</f>
        <v>5.0000000000000001E-3</v>
      </c>
      <c r="S18" s="29">
        <f>+(A17*S17)/1000</f>
        <v>0</v>
      </c>
      <c r="T18" s="29">
        <f>+(A17*T17)/1000</f>
        <v>0</v>
      </c>
      <c r="U18" s="29">
        <f>+(A17*U17)/1000</f>
        <v>0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25" x14ac:dyDescent="0.15">
      <c r="A19" s="23">
        <f>SUM(D2)</f>
        <v>1</v>
      </c>
      <c r="B19" s="28" t="s">
        <v>38</v>
      </c>
      <c r="C19" s="30">
        <f>SUM(C13:C16)</f>
        <v>40</v>
      </c>
      <c r="D19" s="30">
        <f t="shared" ref="D19:X19" si="1">SUM(D13:D16)</f>
        <v>15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250</v>
      </c>
      <c r="M19" s="30">
        <f t="shared" si="1"/>
        <v>0</v>
      </c>
      <c r="N19" s="30">
        <f>SUM(N13:N16)</f>
        <v>50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1">
        <f t="shared" si="1"/>
        <v>0</v>
      </c>
      <c r="X19" s="31">
        <f t="shared" si="1"/>
        <v>0</v>
      </c>
      <c r="Y19" s="7"/>
    </row>
    <row r="20" spans="1:25" ht="11.25" thickBot="1" x14ac:dyDescent="0.2">
      <c r="A20" s="32"/>
      <c r="B20" s="33" t="s">
        <v>39</v>
      </c>
      <c r="C20" s="34">
        <f>SUM(A19*C19)/1000</f>
        <v>0.04</v>
      </c>
      <c r="D20" s="34">
        <f>+(A19*D19)/1000</f>
        <v>1.4999999999999999E-2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34">
        <f>+(A19*K19)/1000</f>
        <v>0</v>
      </c>
      <c r="L20" s="34">
        <f>+(A19*L19)/1000</f>
        <v>0.25</v>
      </c>
      <c r="M20" s="34">
        <f>+(A19*M19)/1000</f>
        <v>0</v>
      </c>
      <c r="N20" s="34">
        <f>+(A19*N19)/1000</f>
        <v>0.05</v>
      </c>
      <c r="O20" s="34">
        <f>+(A19*O19)/1000</f>
        <v>0</v>
      </c>
      <c r="P20" s="34">
        <f>+(A19*P19)/1000</f>
        <v>0</v>
      </c>
      <c r="Q20" s="34">
        <f>+(A19*Q19)/1000</f>
        <v>0</v>
      </c>
      <c r="R20" s="34">
        <f>+(A19*R19)/1000</f>
        <v>0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</row>
    <row r="21" spans="1:25" x14ac:dyDescent="0.15">
      <c r="A21" s="94" t="s">
        <v>40</v>
      </c>
      <c r="B21" s="95"/>
      <c r="C21" s="36">
        <f>+C20+C18</f>
        <v>0.12</v>
      </c>
      <c r="D21" s="36">
        <f t="shared" ref="D21:X21" si="2">+D20+D18</f>
        <v>1.4999999999999999E-2</v>
      </c>
      <c r="E21" s="36">
        <f t="shared" si="2"/>
        <v>1.4E-2</v>
      </c>
      <c r="F21" s="36">
        <f t="shared" si="2"/>
        <v>2.5000000000000001E-2</v>
      </c>
      <c r="G21" s="36">
        <f t="shared" si="2"/>
        <v>3.5000000000000003E-2</v>
      </c>
      <c r="H21" s="36">
        <f t="shared" si="2"/>
        <v>3.5000000000000003E-2</v>
      </c>
      <c r="I21" s="36">
        <f t="shared" si="2"/>
        <v>8.0000000000000002E-3</v>
      </c>
      <c r="J21" s="36">
        <f t="shared" si="2"/>
        <v>7.0000000000000007E-2</v>
      </c>
      <c r="K21" s="36">
        <f t="shared" si="2"/>
        <v>0.02</v>
      </c>
      <c r="L21" s="36">
        <f t="shared" si="2"/>
        <v>0.27</v>
      </c>
      <c r="M21" s="36">
        <f t="shared" si="2"/>
        <v>5.0000000000000001E-3</v>
      </c>
      <c r="N21" s="36">
        <f t="shared" si="2"/>
        <v>0.05</v>
      </c>
      <c r="O21" s="36">
        <f t="shared" si="2"/>
        <v>0.05</v>
      </c>
      <c r="P21" s="36">
        <f t="shared" si="2"/>
        <v>7.0000000000000007E-2</v>
      </c>
      <c r="Q21" s="36">
        <f t="shared" si="2"/>
        <v>7.0000000000000007E-2</v>
      </c>
      <c r="R21" s="36">
        <f t="shared" si="2"/>
        <v>5.0000000000000001E-3</v>
      </c>
      <c r="S21" s="36">
        <f t="shared" si="2"/>
        <v>0</v>
      </c>
      <c r="T21" s="36">
        <f t="shared" si="2"/>
        <v>0</v>
      </c>
      <c r="U21" s="36">
        <f t="shared" si="2"/>
        <v>0</v>
      </c>
      <c r="V21" s="36">
        <f t="shared" si="2"/>
        <v>0</v>
      </c>
      <c r="W21" s="37">
        <f t="shared" si="2"/>
        <v>0</v>
      </c>
      <c r="X21" s="37">
        <f t="shared" si="2"/>
        <v>0</v>
      </c>
      <c r="Y21" s="7"/>
    </row>
    <row r="22" spans="1:25" x14ac:dyDescent="0.15">
      <c r="A22" s="87" t="s">
        <v>41</v>
      </c>
      <c r="B22" s="89"/>
      <c r="C22" s="38">
        <v>264</v>
      </c>
      <c r="D22" s="38">
        <v>787</v>
      </c>
      <c r="E22" s="38">
        <v>1748</v>
      </c>
      <c r="F22" s="38">
        <v>390</v>
      </c>
      <c r="G22" s="38">
        <v>1310</v>
      </c>
      <c r="H22" s="38">
        <v>787</v>
      </c>
      <c r="I22" s="38">
        <v>2352</v>
      </c>
      <c r="J22" s="38">
        <v>1190</v>
      </c>
      <c r="K22" s="38">
        <v>414</v>
      </c>
      <c r="L22" s="38">
        <v>132</v>
      </c>
      <c r="M22" s="38">
        <v>198</v>
      </c>
      <c r="N22" s="38">
        <v>494</v>
      </c>
      <c r="O22" s="38">
        <v>137</v>
      </c>
      <c r="P22" s="38">
        <v>762</v>
      </c>
      <c r="Q22" s="38">
        <v>338</v>
      </c>
      <c r="R22" s="38">
        <v>153</v>
      </c>
      <c r="S22" s="38"/>
      <c r="T22" s="38"/>
      <c r="U22" s="38"/>
      <c r="V22" s="38"/>
      <c r="W22" s="39"/>
      <c r="X22" s="39"/>
      <c r="Y22" s="7"/>
    </row>
    <row r="23" spans="1:25" x14ac:dyDescent="0.15">
      <c r="A23" s="40">
        <f>SUM(A17)</f>
        <v>1</v>
      </c>
      <c r="B23" s="41" t="s">
        <v>42</v>
      </c>
      <c r="C23" s="42">
        <f>SUM(C18*C22)</f>
        <v>21.12</v>
      </c>
      <c r="D23" s="42">
        <f>SUM(D18*D22)</f>
        <v>0</v>
      </c>
      <c r="E23" s="42">
        <f t="shared" ref="E23:X23" si="3">SUM(E18*E22)</f>
        <v>24.472000000000001</v>
      </c>
      <c r="F23" s="42">
        <f t="shared" si="3"/>
        <v>9.75</v>
      </c>
      <c r="G23" s="42">
        <f t="shared" si="3"/>
        <v>45.85</v>
      </c>
      <c r="H23" s="42">
        <f t="shared" si="3"/>
        <v>27.545000000000002</v>
      </c>
      <c r="I23" s="42">
        <f t="shared" si="3"/>
        <v>18.815999999999999</v>
      </c>
      <c r="J23" s="42">
        <f t="shared" si="3"/>
        <v>83.300000000000011</v>
      </c>
      <c r="K23" s="42">
        <f t="shared" si="3"/>
        <v>8.2799999999999994</v>
      </c>
      <c r="L23" s="42">
        <f t="shared" si="3"/>
        <v>2.64</v>
      </c>
      <c r="M23" s="42">
        <f t="shared" si="3"/>
        <v>0.99</v>
      </c>
      <c r="N23" s="42">
        <f t="shared" si="3"/>
        <v>0</v>
      </c>
      <c r="O23" s="42">
        <f t="shared" si="3"/>
        <v>6.8500000000000005</v>
      </c>
      <c r="P23" s="42">
        <f t="shared" si="3"/>
        <v>53.34</v>
      </c>
      <c r="Q23" s="42">
        <f t="shared" si="3"/>
        <v>23.660000000000004</v>
      </c>
      <c r="R23" s="42">
        <f t="shared" si="3"/>
        <v>0.76500000000000001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327.37800000000004</v>
      </c>
    </row>
    <row r="24" spans="1:25" x14ac:dyDescent="0.15">
      <c r="A24" s="40">
        <f>SUM(A19)</f>
        <v>1</v>
      </c>
      <c r="B24" s="41" t="s">
        <v>42</v>
      </c>
      <c r="C24" s="42">
        <f>SUM(C20*C22)</f>
        <v>10.56</v>
      </c>
      <c r="D24" s="42">
        <f>SUM(D20*D22)</f>
        <v>11.805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33</v>
      </c>
      <c r="M24" s="42">
        <f t="shared" si="4"/>
        <v>0</v>
      </c>
      <c r="N24" s="42">
        <f t="shared" si="4"/>
        <v>24.700000000000003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80.064999999999998</v>
      </c>
    </row>
    <row r="25" spans="1:25" x14ac:dyDescent="0.15">
      <c r="A25" s="96" t="s">
        <v>43</v>
      </c>
      <c r="B25" s="97"/>
      <c r="C25" s="44">
        <f>SUM(C23:C24)</f>
        <v>31.68</v>
      </c>
      <c r="D25" s="44">
        <f t="shared" ref="D25:X25" si="5">+D21*D22</f>
        <v>11.805</v>
      </c>
      <c r="E25" s="44">
        <f t="shared" si="5"/>
        <v>24.472000000000001</v>
      </c>
      <c r="F25" s="44">
        <f t="shared" si="5"/>
        <v>9.75</v>
      </c>
      <c r="G25" s="44">
        <f t="shared" si="5"/>
        <v>45.85</v>
      </c>
      <c r="H25" s="44">
        <f t="shared" si="5"/>
        <v>27.545000000000002</v>
      </c>
      <c r="I25" s="44">
        <f t="shared" si="5"/>
        <v>18.815999999999999</v>
      </c>
      <c r="J25" s="44">
        <f t="shared" si="5"/>
        <v>83.300000000000011</v>
      </c>
      <c r="K25" s="44">
        <f t="shared" si="5"/>
        <v>8.2799999999999994</v>
      </c>
      <c r="L25" s="44">
        <f t="shared" si="5"/>
        <v>35.64</v>
      </c>
      <c r="M25" s="44">
        <f t="shared" si="5"/>
        <v>0.99</v>
      </c>
      <c r="N25" s="44">
        <f t="shared" si="5"/>
        <v>24.700000000000003</v>
      </c>
      <c r="O25" s="44">
        <f t="shared" si="5"/>
        <v>6.8500000000000005</v>
      </c>
      <c r="P25" s="44">
        <f t="shared" si="5"/>
        <v>53.34</v>
      </c>
      <c r="Q25" s="44">
        <f t="shared" si="5"/>
        <v>23.660000000000004</v>
      </c>
      <c r="R25" s="44">
        <f t="shared" si="5"/>
        <v>0.76500000000000001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407.44300000000004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1" t="s">
        <v>44</v>
      </c>
      <c r="B28" s="81"/>
      <c r="C28" s="50"/>
      <c r="H28" s="81" t="s">
        <v>45</v>
      </c>
      <c r="I28" s="81"/>
      <c r="J28" s="81"/>
      <c r="K28" s="81"/>
      <c r="P28" s="81" t="s">
        <v>46</v>
      </c>
      <c r="Q28" s="81"/>
      <c r="R28" s="81"/>
      <c r="S28" s="81"/>
    </row>
    <row r="31" spans="1:25" x14ac:dyDescent="0.15">
      <c r="B31" s="98" t="s">
        <v>0</v>
      </c>
      <c r="C31" s="98"/>
      <c r="D31" s="98"/>
      <c r="E31" s="98"/>
      <c r="F31" s="98"/>
      <c r="G31" s="98"/>
      <c r="H31" s="98"/>
      <c r="I31" s="98"/>
      <c r="J31" s="98"/>
      <c r="L31" s="2"/>
      <c r="M31" s="99" t="s">
        <v>1</v>
      </c>
      <c r="N31" s="99"/>
      <c r="O31" s="99"/>
      <c r="P31" s="99"/>
      <c r="Q31" s="99"/>
      <c r="R31" s="99" t="s">
        <v>47</v>
      </c>
      <c r="S31" s="99"/>
      <c r="T31" s="99"/>
      <c r="U31" s="99"/>
      <c r="V31" s="99"/>
    </row>
    <row r="32" spans="1:25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82"/>
      <c r="Q32" s="82"/>
      <c r="R32" s="82"/>
      <c r="S32" s="82"/>
      <c r="T32" s="5"/>
      <c r="U32" s="5"/>
      <c r="V32" s="5"/>
    </row>
    <row r="33" spans="1:25" x14ac:dyDescent="0.15">
      <c r="A33" s="83"/>
      <c r="B33" s="84"/>
      <c r="C33" s="87" t="s">
        <v>4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9"/>
      <c r="W33" s="6"/>
      <c r="X33" s="6"/>
      <c r="Y33" s="7"/>
    </row>
    <row r="34" spans="1:25" ht="55.5" thickBot="1" x14ac:dyDescent="0.2">
      <c r="A34" s="85"/>
      <c r="B34" s="86"/>
      <c r="C34" s="8" t="s">
        <v>5</v>
      </c>
      <c r="D34" s="10" t="s">
        <v>6</v>
      </c>
      <c r="E34" s="10" t="s">
        <v>7</v>
      </c>
      <c r="F34" s="10" t="s">
        <v>8</v>
      </c>
      <c r="G34" s="10" t="s">
        <v>70</v>
      </c>
      <c r="H34" s="10" t="s">
        <v>23</v>
      </c>
      <c r="I34" s="10" t="s">
        <v>10</v>
      </c>
      <c r="J34" s="10" t="s">
        <v>18</v>
      </c>
      <c r="K34" s="10" t="s">
        <v>71</v>
      </c>
      <c r="L34" s="10" t="s">
        <v>72</v>
      </c>
      <c r="M34" s="10" t="s">
        <v>13</v>
      </c>
      <c r="N34" s="10" t="s">
        <v>20</v>
      </c>
      <c r="O34" s="10" t="s">
        <v>22</v>
      </c>
      <c r="P34" s="10"/>
      <c r="Q34" s="10"/>
      <c r="R34" s="10"/>
      <c r="S34" s="10"/>
      <c r="T34" s="10"/>
      <c r="U34" s="10"/>
      <c r="V34" s="9"/>
      <c r="W34" s="9"/>
      <c r="X34" s="9"/>
      <c r="Y34" s="7"/>
    </row>
    <row r="35" spans="1:25" x14ac:dyDescent="0.15">
      <c r="A35" s="90">
        <v>70</v>
      </c>
      <c r="B35" s="13" t="s">
        <v>73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>
        <v>50</v>
      </c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91"/>
      <c r="B36" s="16" t="s">
        <v>74</v>
      </c>
      <c r="C36" s="17"/>
      <c r="D36" s="17">
        <v>5</v>
      </c>
      <c r="E36" s="17"/>
      <c r="F36" s="17"/>
      <c r="G36" s="17">
        <f>1/8</f>
        <v>0.125</v>
      </c>
      <c r="H36" s="17">
        <v>25</v>
      </c>
      <c r="I36" s="17">
        <v>18</v>
      </c>
      <c r="J36" s="17">
        <v>28</v>
      </c>
      <c r="K36" s="17"/>
      <c r="L36" s="17"/>
      <c r="M36" s="17"/>
      <c r="N36" s="17">
        <v>20</v>
      </c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 t="s">
        <v>75</v>
      </c>
    </row>
    <row r="37" spans="1:25" x14ac:dyDescent="0.15">
      <c r="A37" s="91"/>
      <c r="B37" s="16" t="s">
        <v>76</v>
      </c>
      <c r="C37" s="17"/>
      <c r="D37" s="17"/>
      <c r="E37" s="17"/>
      <c r="F37" s="17">
        <v>15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2"/>
      <c r="B38" s="19" t="s">
        <v>30</v>
      </c>
      <c r="C38" s="20">
        <v>50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x14ac:dyDescent="0.15">
      <c r="A39" s="90" t="s">
        <v>31</v>
      </c>
      <c r="B39" s="13" t="s">
        <v>77</v>
      </c>
      <c r="C39" s="14"/>
      <c r="D39" s="14"/>
      <c r="E39" s="14">
        <v>5</v>
      </c>
      <c r="F39" s="14"/>
      <c r="G39" s="14"/>
      <c r="H39" s="14">
        <v>120</v>
      </c>
      <c r="I39" s="14"/>
      <c r="J39" s="14">
        <v>3</v>
      </c>
      <c r="K39" s="14"/>
      <c r="L39" s="14">
        <v>20</v>
      </c>
      <c r="M39" s="14">
        <v>5</v>
      </c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91"/>
      <c r="B40" s="16" t="s">
        <v>78</v>
      </c>
      <c r="C40" s="17"/>
      <c r="D40" s="17">
        <v>15</v>
      </c>
      <c r="E40" s="17"/>
      <c r="F40" s="17"/>
      <c r="G40" s="17"/>
      <c r="H40" s="17"/>
      <c r="I40" s="17"/>
      <c r="J40" s="17"/>
      <c r="K40" s="17">
        <v>50</v>
      </c>
      <c r="L40" s="17"/>
      <c r="M40" s="17"/>
      <c r="N40" s="17"/>
      <c r="O40" s="17">
        <v>3</v>
      </c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91"/>
      <c r="B41" s="16" t="s">
        <v>8</v>
      </c>
      <c r="C41" s="17">
        <v>60</v>
      </c>
      <c r="D41" s="17"/>
      <c r="E41" s="17"/>
      <c r="F41" s="17">
        <v>15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2"/>
      <c r="B42" s="19" t="s">
        <v>32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</row>
    <row r="43" spans="1:25" x14ac:dyDescent="0.15">
      <c r="A43" s="90" t="s">
        <v>33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5" x14ac:dyDescent="0.15">
      <c r="A44" s="91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5" x14ac:dyDescent="0.15">
      <c r="A45" s="91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3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>
        <f>SUM(C32)</f>
        <v>1</v>
      </c>
      <c r="B47" s="24" t="s">
        <v>57</v>
      </c>
      <c r="C47" s="25">
        <f>SUM(C35:C38)</f>
        <v>50</v>
      </c>
      <c r="D47" s="25">
        <f t="shared" ref="D47:X47" si="6">SUM(D35:D38)</f>
        <v>5</v>
      </c>
      <c r="E47" s="25">
        <f t="shared" si="6"/>
        <v>0</v>
      </c>
      <c r="F47" s="25">
        <f t="shared" si="6"/>
        <v>15</v>
      </c>
      <c r="G47" s="25">
        <f t="shared" si="6"/>
        <v>0.125</v>
      </c>
      <c r="H47" s="25">
        <f t="shared" si="6"/>
        <v>25</v>
      </c>
      <c r="I47" s="25">
        <f t="shared" si="6"/>
        <v>18</v>
      </c>
      <c r="J47" s="25">
        <f t="shared" si="6"/>
        <v>28</v>
      </c>
      <c r="K47" s="25">
        <f t="shared" si="6"/>
        <v>0</v>
      </c>
      <c r="L47" s="25">
        <f t="shared" si="6"/>
        <v>0</v>
      </c>
      <c r="M47" s="25">
        <f t="shared" si="6"/>
        <v>0</v>
      </c>
      <c r="N47" s="25">
        <f t="shared" si="6"/>
        <v>70</v>
      </c>
      <c r="O47" s="25">
        <f t="shared" si="6"/>
        <v>0</v>
      </c>
      <c r="P47" s="25">
        <f t="shared" si="6"/>
        <v>0</v>
      </c>
      <c r="Q47" s="25">
        <f t="shared" si="6"/>
        <v>0</v>
      </c>
      <c r="R47" s="25">
        <f t="shared" si="6"/>
        <v>0</v>
      </c>
      <c r="S47" s="25">
        <f t="shared" si="6"/>
        <v>0</v>
      </c>
      <c r="T47" s="25">
        <f t="shared" si="6"/>
        <v>0</v>
      </c>
      <c r="U47" s="25">
        <f t="shared" si="6"/>
        <v>0</v>
      </c>
      <c r="V47" s="25">
        <f t="shared" si="6"/>
        <v>0</v>
      </c>
      <c r="W47" s="25">
        <f t="shared" si="6"/>
        <v>0</v>
      </c>
      <c r="X47" s="25">
        <f t="shared" si="6"/>
        <v>0</v>
      </c>
      <c r="Y47" s="7"/>
    </row>
    <row r="48" spans="1:25" x14ac:dyDescent="0.15">
      <c r="A48" s="27"/>
      <c r="B48" s="28" t="s">
        <v>58</v>
      </c>
      <c r="C48" s="29">
        <f>SUM(A47*C47)/1000</f>
        <v>0.05</v>
      </c>
      <c r="D48" s="29">
        <f>+(A47*D47)/1000</f>
        <v>5.0000000000000001E-3</v>
      </c>
      <c r="E48" s="29">
        <f>+(A47*E47)/1000</f>
        <v>0</v>
      </c>
      <c r="F48" s="29">
        <f>+(A47*F47)/1000</f>
        <v>1.4999999999999999E-2</v>
      </c>
      <c r="G48" s="29">
        <f>+(A47*G47)</f>
        <v>0.125</v>
      </c>
      <c r="H48" s="29">
        <f>+(A47*H47)/1000</f>
        <v>2.5000000000000001E-2</v>
      </c>
      <c r="I48" s="29">
        <f>+(A47*I47)/1000</f>
        <v>1.7999999999999999E-2</v>
      </c>
      <c r="J48" s="29">
        <f>+(A47*J47)/1000</f>
        <v>2.8000000000000001E-2</v>
      </c>
      <c r="K48" s="29">
        <f>+(A47*K47)/1000</f>
        <v>0</v>
      </c>
      <c r="L48" s="29">
        <f>+(A47*L47)/1000</f>
        <v>0</v>
      </c>
      <c r="M48" s="29">
        <f>+(A47*M47)/1000</f>
        <v>0</v>
      </c>
      <c r="N48" s="29">
        <f>+(A47*N47)/1000</f>
        <v>7.0000000000000007E-2</v>
      </c>
      <c r="O48" s="29">
        <f>+(A47*O47)/1000</f>
        <v>0</v>
      </c>
      <c r="P48" s="29">
        <f>+(A47*P47)/1000</f>
        <v>0</v>
      </c>
      <c r="Q48" s="29">
        <f>+(A47*Q47)/1000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7"/>
    </row>
    <row r="49" spans="1:25" x14ac:dyDescent="0.15">
      <c r="A49" s="23">
        <f>SUM(D32)</f>
        <v>1</v>
      </c>
      <c r="B49" s="28" t="s">
        <v>59</v>
      </c>
      <c r="C49" s="30">
        <f>SUM(C39:C42)</f>
        <v>60</v>
      </c>
      <c r="D49" s="30">
        <f t="shared" ref="D49:X49" si="7">SUM(D39:D42)</f>
        <v>15</v>
      </c>
      <c r="E49" s="30">
        <f t="shared" si="7"/>
        <v>5</v>
      </c>
      <c r="F49" s="30">
        <f t="shared" si="7"/>
        <v>15</v>
      </c>
      <c r="G49" s="30">
        <f t="shared" si="7"/>
        <v>0</v>
      </c>
      <c r="H49" s="30">
        <f t="shared" si="7"/>
        <v>120</v>
      </c>
      <c r="I49" s="30">
        <f t="shared" si="7"/>
        <v>0</v>
      </c>
      <c r="J49" s="30">
        <f t="shared" si="7"/>
        <v>3</v>
      </c>
      <c r="K49" s="30">
        <f t="shared" si="7"/>
        <v>50</v>
      </c>
      <c r="L49" s="30">
        <f t="shared" si="7"/>
        <v>20</v>
      </c>
      <c r="M49" s="30">
        <f t="shared" si="7"/>
        <v>5</v>
      </c>
      <c r="N49" s="30">
        <f t="shared" si="7"/>
        <v>0</v>
      </c>
      <c r="O49" s="30">
        <f t="shared" si="7"/>
        <v>3</v>
      </c>
      <c r="P49" s="30">
        <f t="shared" si="7"/>
        <v>0</v>
      </c>
      <c r="Q49" s="30">
        <f t="shared" si="7"/>
        <v>0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7"/>
    </row>
    <row r="50" spans="1:25" ht="11.25" thickBot="1" x14ac:dyDescent="0.2">
      <c r="A50" s="32"/>
      <c r="B50" s="33" t="s">
        <v>60</v>
      </c>
      <c r="C50" s="34">
        <f>SUM(A49*C49)/1000</f>
        <v>0.06</v>
      </c>
      <c r="D50" s="34">
        <f>+(A49*D49)/1000</f>
        <v>1.4999999999999999E-2</v>
      </c>
      <c r="E50" s="34">
        <f>+(A49*E49)/1000</f>
        <v>5.0000000000000001E-3</v>
      </c>
      <c r="F50" s="34">
        <f>+(A49*F49)/1000</f>
        <v>1.4999999999999999E-2</v>
      </c>
      <c r="G50" s="34">
        <f>+(A49*G49)/1000</f>
        <v>0</v>
      </c>
      <c r="H50" s="34">
        <f>+(A49*H49)/1000</f>
        <v>0.12</v>
      </c>
      <c r="I50" s="34">
        <f>+(A49*I49)/1000</f>
        <v>0</v>
      </c>
      <c r="J50" s="34">
        <f>+(A49*J49)/1000</f>
        <v>3.0000000000000001E-3</v>
      </c>
      <c r="K50" s="34">
        <f>+(A49*K49)/1000</f>
        <v>0.05</v>
      </c>
      <c r="L50" s="34">
        <f>+(A49*L49)/1000</f>
        <v>0.02</v>
      </c>
      <c r="M50" s="34">
        <f>+(A49*M49)/1000</f>
        <v>5.0000000000000001E-3</v>
      </c>
      <c r="N50" s="34">
        <f>+(A49*N49)/1000</f>
        <v>0</v>
      </c>
      <c r="O50" s="34">
        <f>+(A49*O49)/1000</f>
        <v>3.0000000000000001E-3</v>
      </c>
      <c r="P50" s="34">
        <f>+(A49*P49)/1000</f>
        <v>0</v>
      </c>
      <c r="Q50" s="34">
        <f>+(A49*Q49)/1000</f>
        <v>0</v>
      </c>
      <c r="R50" s="34">
        <f>+(A49*R49)/1000</f>
        <v>0</v>
      </c>
      <c r="S50" s="34">
        <f>+(A49*S49)/1000</f>
        <v>0</v>
      </c>
      <c r="T50" s="34">
        <f>+(A49*T49)/1000</f>
        <v>0</v>
      </c>
      <c r="U50" s="34">
        <f>+(A49*U49)/1000</f>
        <v>0</v>
      </c>
      <c r="V50" s="35">
        <f>+(A49*V49)/1000</f>
        <v>0</v>
      </c>
      <c r="W50" s="35">
        <f>+(A49*W49)/1000</f>
        <v>0</v>
      </c>
      <c r="X50" s="35">
        <f>+(A49*X49)/1000</f>
        <v>0</v>
      </c>
      <c r="Y50" s="7"/>
    </row>
    <row r="51" spans="1:25" x14ac:dyDescent="0.15">
      <c r="A51" s="94" t="s">
        <v>40</v>
      </c>
      <c r="B51" s="95"/>
      <c r="C51" s="36">
        <f>+C50+C48</f>
        <v>0.11</v>
      </c>
      <c r="D51" s="36">
        <f t="shared" ref="D51:X51" si="8">+D50+D48</f>
        <v>0.02</v>
      </c>
      <c r="E51" s="36">
        <f t="shared" si="8"/>
        <v>5.0000000000000001E-3</v>
      </c>
      <c r="F51" s="36">
        <f t="shared" si="8"/>
        <v>0.03</v>
      </c>
      <c r="G51" s="36">
        <f t="shared" si="8"/>
        <v>0.125</v>
      </c>
      <c r="H51" s="36">
        <f t="shared" si="8"/>
        <v>0.14499999999999999</v>
      </c>
      <c r="I51" s="36">
        <f t="shared" si="8"/>
        <v>1.7999999999999999E-2</v>
      </c>
      <c r="J51" s="36">
        <f t="shared" si="8"/>
        <v>3.1E-2</v>
      </c>
      <c r="K51" s="36">
        <f t="shared" si="8"/>
        <v>0.05</v>
      </c>
      <c r="L51" s="36">
        <f t="shared" si="8"/>
        <v>0.02</v>
      </c>
      <c r="M51" s="36">
        <f t="shared" si="8"/>
        <v>5.0000000000000001E-3</v>
      </c>
      <c r="N51" s="36">
        <f t="shared" si="8"/>
        <v>7.0000000000000007E-2</v>
      </c>
      <c r="O51" s="36">
        <f t="shared" si="8"/>
        <v>3.0000000000000001E-3</v>
      </c>
      <c r="P51" s="36">
        <f t="shared" si="8"/>
        <v>0</v>
      </c>
      <c r="Q51" s="36">
        <f t="shared" si="8"/>
        <v>0</v>
      </c>
      <c r="R51" s="36">
        <f t="shared" si="8"/>
        <v>0</v>
      </c>
      <c r="S51" s="36">
        <f t="shared" si="8"/>
        <v>0</v>
      </c>
      <c r="T51" s="36">
        <f t="shared" si="8"/>
        <v>0</v>
      </c>
      <c r="U51" s="36">
        <f t="shared" si="8"/>
        <v>0</v>
      </c>
      <c r="V51" s="37">
        <f t="shared" si="8"/>
        <v>0</v>
      </c>
      <c r="W51" s="37">
        <f t="shared" si="8"/>
        <v>0</v>
      </c>
      <c r="X51" s="37">
        <f t="shared" si="8"/>
        <v>0</v>
      </c>
      <c r="Y51" s="7"/>
    </row>
    <row r="52" spans="1:25" x14ac:dyDescent="0.15">
      <c r="A52" s="87" t="s">
        <v>41</v>
      </c>
      <c r="B52" s="89"/>
      <c r="C52" s="38">
        <v>264</v>
      </c>
      <c r="D52" s="38">
        <v>578</v>
      </c>
      <c r="E52" s="38">
        <v>2352</v>
      </c>
      <c r="F52" s="38">
        <v>1748</v>
      </c>
      <c r="G52" s="38">
        <v>53</v>
      </c>
      <c r="H52" s="38">
        <v>348</v>
      </c>
      <c r="I52" s="38">
        <v>390</v>
      </c>
      <c r="J52" s="38">
        <v>209</v>
      </c>
      <c r="K52" s="38">
        <v>268</v>
      </c>
      <c r="L52" s="38">
        <v>203</v>
      </c>
      <c r="M52" s="38">
        <v>787</v>
      </c>
      <c r="N52" s="38">
        <v>525</v>
      </c>
      <c r="O52" s="38">
        <v>153</v>
      </c>
      <c r="P52" s="38"/>
      <c r="Q52" s="38"/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>
        <f>SUM(A47)</f>
        <v>1</v>
      </c>
      <c r="B53" s="41" t="s">
        <v>42</v>
      </c>
      <c r="C53" s="42">
        <f>SUM(C48*C52)</f>
        <v>13.200000000000001</v>
      </c>
      <c r="D53" s="42">
        <f>SUM(D48*D52)</f>
        <v>2.89</v>
      </c>
      <c r="E53" s="42">
        <f t="shared" ref="E53:X53" si="9">SUM(E48*E52)</f>
        <v>0</v>
      </c>
      <c r="F53" s="42">
        <f t="shared" si="9"/>
        <v>26.22</v>
      </c>
      <c r="G53" s="42">
        <f t="shared" si="9"/>
        <v>6.625</v>
      </c>
      <c r="H53" s="42">
        <f t="shared" si="9"/>
        <v>8.7000000000000011</v>
      </c>
      <c r="I53" s="42">
        <f t="shared" si="9"/>
        <v>7.02</v>
      </c>
      <c r="J53" s="42">
        <f t="shared" si="9"/>
        <v>5.8520000000000003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36.75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107.25700000000001</v>
      </c>
    </row>
    <row r="54" spans="1:25" x14ac:dyDescent="0.15">
      <c r="A54" s="40">
        <f>SUM(A49)</f>
        <v>1</v>
      </c>
      <c r="B54" s="41" t="s">
        <v>42</v>
      </c>
      <c r="C54" s="42">
        <f>SUM(C50*C52)</f>
        <v>15.84</v>
      </c>
      <c r="D54" s="42">
        <f>SUM(D50*D52)</f>
        <v>8.67</v>
      </c>
      <c r="E54" s="42">
        <f t="shared" ref="E54:X54" si="10">SUM(E50*E52)</f>
        <v>11.76</v>
      </c>
      <c r="F54" s="42">
        <f t="shared" si="10"/>
        <v>26.22</v>
      </c>
      <c r="G54" s="42">
        <f t="shared" si="10"/>
        <v>0</v>
      </c>
      <c r="H54" s="42">
        <f t="shared" si="10"/>
        <v>41.76</v>
      </c>
      <c r="I54" s="42">
        <f t="shared" si="10"/>
        <v>0</v>
      </c>
      <c r="J54" s="42">
        <f t="shared" si="10"/>
        <v>0.627</v>
      </c>
      <c r="K54" s="42">
        <f t="shared" si="10"/>
        <v>13.4</v>
      </c>
      <c r="L54" s="42">
        <f t="shared" si="10"/>
        <v>4.0600000000000005</v>
      </c>
      <c r="M54" s="42">
        <f t="shared" si="10"/>
        <v>3.9350000000000001</v>
      </c>
      <c r="N54" s="42">
        <f t="shared" si="10"/>
        <v>0</v>
      </c>
      <c r="O54" s="42">
        <f t="shared" si="10"/>
        <v>0.45900000000000002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126.73100000000001</v>
      </c>
    </row>
    <row r="55" spans="1:25" x14ac:dyDescent="0.15">
      <c r="A55" s="96" t="s">
        <v>43</v>
      </c>
      <c r="B55" s="97"/>
      <c r="C55" s="44">
        <f>SUM(C53:C54)</f>
        <v>29.04</v>
      </c>
      <c r="D55" s="44">
        <f t="shared" ref="D55:X55" si="11">+D51*D52</f>
        <v>11.56</v>
      </c>
      <c r="E55" s="44">
        <f t="shared" si="11"/>
        <v>11.76</v>
      </c>
      <c r="F55" s="44">
        <f t="shared" si="11"/>
        <v>52.44</v>
      </c>
      <c r="G55" s="44">
        <f t="shared" si="11"/>
        <v>6.625</v>
      </c>
      <c r="H55" s="44">
        <f t="shared" si="11"/>
        <v>50.459999999999994</v>
      </c>
      <c r="I55" s="44">
        <f t="shared" si="11"/>
        <v>7.02</v>
      </c>
      <c r="J55" s="44">
        <f t="shared" si="11"/>
        <v>6.4790000000000001</v>
      </c>
      <c r="K55" s="44">
        <f t="shared" si="11"/>
        <v>13.4</v>
      </c>
      <c r="L55" s="44">
        <f t="shared" si="11"/>
        <v>4.0600000000000005</v>
      </c>
      <c r="M55" s="44">
        <f t="shared" si="11"/>
        <v>3.9350000000000001</v>
      </c>
      <c r="N55" s="44">
        <f t="shared" si="11"/>
        <v>36.75</v>
      </c>
      <c r="O55" s="44">
        <f t="shared" si="11"/>
        <v>0.45900000000000002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233.98800000000003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81" t="s">
        <v>44</v>
      </c>
      <c r="B58" s="81"/>
      <c r="C58" s="50"/>
      <c r="H58" s="81" t="s">
        <v>45</v>
      </c>
      <c r="I58" s="81"/>
      <c r="J58" s="81"/>
      <c r="K58" s="81"/>
      <c r="P58" s="81" t="s">
        <v>46</v>
      </c>
      <c r="Q58" s="81"/>
      <c r="R58" s="81"/>
      <c r="S58" s="81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opLeftCell="A22" workbookViewId="0">
      <selection activeCell="AA52" sqref="AA52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98" t="s">
        <v>0</v>
      </c>
      <c r="C1" s="98"/>
      <c r="D1" s="98"/>
      <c r="E1" s="98"/>
      <c r="F1" s="98"/>
      <c r="G1" s="98"/>
      <c r="H1" s="98"/>
      <c r="I1" s="98"/>
      <c r="J1" s="98"/>
      <c r="L1" s="2"/>
      <c r="M1" s="99" t="s">
        <v>1</v>
      </c>
      <c r="N1" s="99"/>
      <c r="O1" s="99"/>
      <c r="P1" s="99"/>
      <c r="Q1" s="99"/>
      <c r="R1" s="99" t="s">
        <v>2</v>
      </c>
      <c r="S1" s="99"/>
      <c r="T1" s="99"/>
      <c r="U1" s="99"/>
      <c r="V1" s="99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2" t="s">
        <v>141</v>
      </c>
      <c r="Q2" s="82"/>
      <c r="R2" s="82"/>
      <c r="S2" s="82"/>
      <c r="T2" s="5"/>
      <c r="U2" s="5"/>
      <c r="V2" s="5"/>
    </row>
    <row r="3" spans="1:25" x14ac:dyDescent="0.15">
      <c r="A3" s="83"/>
      <c r="B3" s="84"/>
      <c r="C3" s="87" t="s">
        <v>4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  <c r="W3" s="6"/>
      <c r="X3" s="6"/>
      <c r="Y3" s="7"/>
    </row>
    <row r="4" spans="1:25" ht="55.5" thickBot="1" x14ac:dyDescent="0.2">
      <c r="A4" s="85"/>
      <c r="B4" s="86"/>
      <c r="C4" s="8" t="s">
        <v>5</v>
      </c>
      <c r="D4" s="9" t="s">
        <v>6</v>
      </c>
      <c r="E4" s="10" t="s">
        <v>7</v>
      </c>
      <c r="F4" s="10" t="s">
        <v>8</v>
      </c>
      <c r="G4" s="10" t="s">
        <v>10</v>
      </c>
      <c r="H4" s="10" t="s">
        <v>9</v>
      </c>
      <c r="I4" s="11" t="s">
        <v>11</v>
      </c>
      <c r="J4" s="10" t="s">
        <v>62</v>
      </c>
      <c r="K4" s="10" t="s">
        <v>15</v>
      </c>
      <c r="L4" s="10" t="s">
        <v>23</v>
      </c>
      <c r="M4" s="10" t="s">
        <v>84</v>
      </c>
      <c r="N4" s="11" t="s">
        <v>12</v>
      </c>
      <c r="O4" s="10" t="s">
        <v>22</v>
      </c>
      <c r="P4" s="10" t="s">
        <v>17</v>
      </c>
      <c r="Q4" s="10" t="s">
        <v>52</v>
      </c>
      <c r="R4" s="10" t="s">
        <v>20</v>
      </c>
      <c r="S4" s="10" t="s">
        <v>85</v>
      </c>
      <c r="T4" s="10"/>
      <c r="U4" s="11"/>
      <c r="V4" s="12"/>
      <c r="W4" s="9"/>
      <c r="X4" s="9"/>
      <c r="Y4" s="7"/>
    </row>
    <row r="5" spans="1:25" x14ac:dyDescent="0.15">
      <c r="A5" s="90" t="s">
        <v>26</v>
      </c>
      <c r="B5" s="13" t="s">
        <v>73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>
        <v>80</v>
      </c>
      <c r="R5" s="14">
        <v>70</v>
      </c>
      <c r="S5" s="14"/>
      <c r="T5" s="14"/>
      <c r="U5" s="14"/>
      <c r="V5" s="15"/>
      <c r="W5" s="15"/>
      <c r="X5" s="15"/>
      <c r="Y5" s="7"/>
    </row>
    <row r="6" spans="1:25" x14ac:dyDescent="0.15">
      <c r="A6" s="91"/>
      <c r="B6" s="16" t="s">
        <v>86</v>
      </c>
      <c r="C6" s="17">
        <v>20</v>
      </c>
      <c r="D6" s="17"/>
      <c r="E6" s="17">
        <v>7</v>
      </c>
      <c r="F6" s="17"/>
      <c r="G6" s="17"/>
      <c r="H6" s="17">
        <v>1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8"/>
      <c r="X6" s="18"/>
      <c r="Y6" s="7"/>
    </row>
    <row r="7" spans="1:25" x14ac:dyDescent="0.15">
      <c r="A7" s="91"/>
      <c r="B7" s="16" t="s">
        <v>87</v>
      </c>
      <c r="C7" s="17"/>
      <c r="D7" s="17"/>
      <c r="E7" s="17"/>
      <c r="F7" s="17">
        <v>7</v>
      </c>
      <c r="G7" s="17">
        <v>20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92"/>
      <c r="B8" s="19" t="s">
        <v>30</v>
      </c>
      <c r="C8" s="20">
        <v>20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x14ac:dyDescent="0.15">
      <c r="A9" s="90" t="s">
        <v>31</v>
      </c>
      <c r="B9" s="13" t="s">
        <v>96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>
        <f>1/10</f>
        <v>0.1</v>
      </c>
      <c r="O9" s="14"/>
      <c r="P9" s="14"/>
      <c r="Q9" s="14"/>
      <c r="R9" s="14"/>
      <c r="S9" s="14"/>
      <c r="T9" s="14"/>
      <c r="U9" s="14"/>
      <c r="V9" s="15"/>
      <c r="W9" s="15"/>
      <c r="X9" s="15"/>
      <c r="Y9" s="7"/>
    </row>
    <row r="10" spans="1:25" x14ac:dyDescent="0.15">
      <c r="A10" s="91"/>
      <c r="B10" s="22" t="s">
        <v>8</v>
      </c>
      <c r="C10" s="17"/>
      <c r="D10" s="17"/>
      <c r="E10" s="17"/>
      <c r="F10" s="17">
        <v>7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8"/>
      <c r="X10" s="18"/>
      <c r="Y10" s="7"/>
    </row>
    <row r="11" spans="1:25" x14ac:dyDescent="0.15">
      <c r="A11" s="91"/>
      <c r="B11" s="22" t="s">
        <v>88</v>
      </c>
      <c r="C11" s="17"/>
      <c r="D11" s="17"/>
      <c r="E11" s="17">
        <v>8</v>
      </c>
      <c r="F11" s="17"/>
      <c r="G11" s="17"/>
      <c r="H11" s="17"/>
      <c r="I11" s="17">
        <v>10</v>
      </c>
      <c r="J11" s="17">
        <v>100</v>
      </c>
      <c r="K11" s="17">
        <v>120</v>
      </c>
      <c r="L11" s="17"/>
      <c r="M11" s="17"/>
      <c r="N11" s="17"/>
      <c r="O11" s="17">
        <v>5</v>
      </c>
      <c r="P11" s="17">
        <v>7</v>
      </c>
      <c r="Q11" s="17"/>
      <c r="R11" s="17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92"/>
      <c r="B12" s="19" t="s">
        <v>5</v>
      </c>
      <c r="C12" s="20">
        <v>40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x14ac:dyDescent="0.15">
      <c r="A13" s="90" t="s">
        <v>33</v>
      </c>
      <c r="B13" s="13" t="s">
        <v>11</v>
      </c>
      <c r="C13" s="14"/>
      <c r="D13" s="14"/>
      <c r="E13" s="14"/>
      <c r="F13" s="14"/>
      <c r="G13" s="14"/>
      <c r="H13" s="14"/>
      <c r="I13" s="14">
        <v>40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5"/>
      <c r="X13" s="15"/>
      <c r="Y13" s="7"/>
    </row>
    <row r="14" spans="1:25" x14ac:dyDescent="0.15">
      <c r="A14" s="91"/>
      <c r="B14" s="16" t="s">
        <v>23</v>
      </c>
      <c r="C14" s="17"/>
      <c r="D14" s="17"/>
      <c r="E14" s="17"/>
      <c r="F14" s="17"/>
      <c r="G14" s="17"/>
      <c r="H14" s="17"/>
      <c r="I14" s="17"/>
      <c r="J14" s="17"/>
      <c r="K14" s="17"/>
      <c r="L14" s="17">
        <v>70</v>
      </c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18"/>
      <c r="X14" s="18"/>
      <c r="Y14" s="7"/>
    </row>
    <row r="15" spans="1:25" x14ac:dyDescent="0.15">
      <c r="A15" s="91"/>
      <c r="B15" s="16" t="s">
        <v>89</v>
      </c>
      <c r="C15" s="17"/>
      <c r="D15" s="17">
        <v>15</v>
      </c>
      <c r="E15" s="17"/>
      <c r="F15" s="17"/>
      <c r="G15" s="17"/>
      <c r="H15" s="17"/>
      <c r="I15" s="17"/>
      <c r="J15" s="17"/>
      <c r="K15" s="17"/>
      <c r="L15" s="17"/>
      <c r="M15" s="17">
        <v>50</v>
      </c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93"/>
      <c r="B16" s="19" t="s">
        <v>5</v>
      </c>
      <c r="C16" s="20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31" ht="11.25" thickBot="1" x14ac:dyDescent="0.2">
      <c r="A17" s="23">
        <f>SUM(C2)</f>
        <v>1</v>
      </c>
      <c r="B17" s="24" t="s">
        <v>36</v>
      </c>
      <c r="C17" s="25">
        <f>SUM(C5:C12)</f>
        <v>80</v>
      </c>
      <c r="D17" s="25">
        <f t="shared" ref="D17:X17" si="0">SUM(D5:D12)</f>
        <v>0</v>
      </c>
      <c r="E17" s="25">
        <f t="shared" si="0"/>
        <v>15</v>
      </c>
      <c r="F17" s="25">
        <f t="shared" si="0"/>
        <v>14</v>
      </c>
      <c r="G17" s="25">
        <f t="shared" si="0"/>
        <v>20</v>
      </c>
      <c r="H17" s="25">
        <f t="shared" si="0"/>
        <v>1</v>
      </c>
      <c r="I17" s="25">
        <f t="shared" si="0"/>
        <v>10</v>
      </c>
      <c r="J17" s="25">
        <f t="shared" si="0"/>
        <v>100</v>
      </c>
      <c r="K17" s="25">
        <f t="shared" si="0"/>
        <v>120</v>
      </c>
      <c r="L17" s="25">
        <f t="shared" si="0"/>
        <v>0</v>
      </c>
      <c r="M17" s="25">
        <f t="shared" si="0"/>
        <v>0</v>
      </c>
      <c r="N17" s="25">
        <f t="shared" si="0"/>
        <v>0.1</v>
      </c>
      <c r="O17" s="25">
        <f t="shared" si="0"/>
        <v>5</v>
      </c>
      <c r="P17" s="25">
        <f t="shared" si="0"/>
        <v>7</v>
      </c>
      <c r="Q17" s="25">
        <f t="shared" si="0"/>
        <v>80</v>
      </c>
      <c r="R17" s="25">
        <f t="shared" si="0"/>
        <v>70</v>
      </c>
      <c r="S17" s="25">
        <f t="shared" si="0"/>
        <v>0</v>
      </c>
      <c r="T17" s="25">
        <f t="shared" si="0"/>
        <v>0</v>
      </c>
      <c r="U17" s="25">
        <f t="shared" si="0"/>
        <v>0</v>
      </c>
      <c r="V17" s="25">
        <f t="shared" si="0"/>
        <v>0</v>
      </c>
      <c r="W17" s="26">
        <f t="shared" si="0"/>
        <v>0</v>
      </c>
      <c r="X17" s="26">
        <f t="shared" si="0"/>
        <v>0</v>
      </c>
      <c r="Y17" s="7"/>
    </row>
    <row r="18" spans="1:31" x14ac:dyDescent="0.15">
      <c r="A18" s="27"/>
      <c r="B18" s="28" t="s">
        <v>37</v>
      </c>
      <c r="C18" s="29">
        <f>SUM(A17*C17)/1000</f>
        <v>0.08</v>
      </c>
      <c r="D18" s="29">
        <f>+(A17*D17)/1000</f>
        <v>0</v>
      </c>
      <c r="E18" s="29">
        <f>+(A17*E17)/1000</f>
        <v>1.4999999999999999E-2</v>
      </c>
      <c r="F18" s="29">
        <f>+(A17*F17)/1000</f>
        <v>1.4E-2</v>
      </c>
      <c r="G18" s="29">
        <f>+(A17*G17)/1000</f>
        <v>0.02</v>
      </c>
      <c r="H18" s="29">
        <f>+(A17*H17)</f>
        <v>1</v>
      </c>
      <c r="I18" s="29">
        <f>+(A17*I17)/1000</f>
        <v>0.01</v>
      </c>
      <c r="J18" s="29">
        <f>+(A17*J17)/1000</f>
        <v>0.1</v>
      </c>
      <c r="K18" s="29">
        <f>+(A17*K17)/1000</f>
        <v>0.12</v>
      </c>
      <c r="L18" s="29">
        <f>+(A17*L17)/1000</f>
        <v>0</v>
      </c>
      <c r="M18" s="29">
        <f>+(A17*M17)/1000</f>
        <v>0</v>
      </c>
      <c r="N18" s="29">
        <f>+(A17*N17)/1000</f>
        <v>1E-4</v>
      </c>
      <c r="O18" s="29">
        <f>+(A17*O17)/1000</f>
        <v>5.0000000000000001E-3</v>
      </c>
      <c r="P18" s="29">
        <f>+(A17*P17)/1000</f>
        <v>7.0000000000000001E-3</v>
      </c>
      <c r="Q18" s="29">
        <f>+(A17*Q17)/1000</f>
        <v>0.08</v>
      </c>
      <c r="R18" s="29">
        <f>+(A17*R17)/1000</f>
        <v>7.0000000000000007E-2</v>
      </c>
      <c r="S18" s="29">
        <f>+(A17*S17)/1000</f>
        <v>0</v>
      </c>
      <c r="T18" s="29">
        <f>+(A17*T17)/1000</f>
        <v>0</v>
      </c>
      <c r="U18" s="29">
        <f>+(A17*U17)/1000</f>
        <v>0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31" x14ac:dyDescent="0.15">
      <c r="A19" s="23">
        <f>SUM(D2)</f>
        <v>1</v>
      </c>
      <c r="B19" s="28" t="s">
        <v>38</v>
      </c>
      <c r="C19" s="30">
        <f>SUM(C13:C16)</f>
        <v>40</v>
      </c>
      <c r="D19" s="30">
        <f t="shared" ref="D19:X19" si="1">SUM(D13:D16)</f>
        <v>15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40</v>
      </c>
      <c r="J19" s="30">
        <f t="shared" si="1"/>
        <v>0</v>
      </c>
      <c r="K19" s="30">
        <f t="shared" si="1"/>
        <v>0</v>
      </c>
      <c r="L19" s="30">
        <f t="shared" si="1"/>
        <v>70</v>
      </c>
      <c r="M19" s="30">
        <f t="shared" si="1"/>
        <v>50</v>
      </c>
      <c r="N19" s="30">
        <f>SUM(N13:N16)</f>
        <v>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1">
        <f t="shared" si="1"/>
        <v>0</v>
      </c>
      <c r="X19" s="31">
        <f t="shared" si="1"/>
        <v>0</v>
      </c>
      <c r="Y19" s="7"/>
    </row>
    <row r="20" spans="1:31" ht="11.25" thickBot="1" x14ac:dyDescent="0.2">
      <c r="A20" s="32"/>
      <c r="B20" s="33" t="s">
        <v>39</v>
      </c>
      <c r="C20" s="34">
        <f>SUM(A19*C19)/1000</f>
        <v>0.04</v>
      </c>
      <c r="D20" s="34">
        <f>+(A19*D19)/1000</f>
        <v>1.4999999999999999E-2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0.04</v>
      </c>
      <c r="J20" s="34">
        <f>+(A19*J19)/1000</f>
        <v>0</v>
      </c>
      <c r="K20" s="34">
        <f>+(A19*K19)/1000</f>
        <v>0</v>
      </c>
      <c r="L20" s="34">
        <f>+(A19*L19)/1000</f>
        <v>7.0000000000000007E-2</v>
      </c>
      <c r="M20" s="34">
        <f>+(A19*M19)/1000</f>
        <v>0.05</v>
      </c>
      <c r="N20" s="34">
        <f>+(A19*N19)/1000</f>
        <v>0</v>
      </c>
      <c r="O20" s="34">
        <f>+(A19*O19)/1000</f>
        <v>0</v>
      </c>
      <c r="P20" s="34">
        <f>+(A19*P19)/1000</f>
        <v>0</v>
      </c>
      <c r="Q20" s="34">
        <f>+(A19*Q19)/1000</f>
        <v>0</v>
      </c>
      <c r="R20" s="34">
        <f>+(A19*R19)/1000</f>
        <v>0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  <c r="AE20" s="1" t="s">
        <v>90</v>
      </c>
    </row>
    <row r="21" spans="1:31" x14ac:dyDescent="0.15">
      <c r="A21" s="94" t="s">
        <v>40</v>
      </c>
      <c r="B21" s="95"/>
      <c r="C21" s="36">
        <f>+C20+C18</f>
        <v>0.12</v>
      </c>
      <c r="D21" s="36">
        <f t="shared" ref="D21:X21" si="2">+D20+D18</f>
        <v>1.4999999999999999E-2</v>
      </c>
      <c r="E21" s="36">
        <f t="shared" si="2"/>
        <v>1.4999999999999999E-2</v>
      </c>
      <c r="F21" s="36">
        <f t="shared" si="2"/>
        <v>1.4E-2</v>
      </c>
      <c r="G21" s="36">
        <f t="shared" si="2"/>
        <v>0.02</v>
      </c>
      <c r="H21" s="36">
        <f t="shared" si="2"/>
        <v>1</v>
      </c>
      <c r="I21" s="36">
        <f t="shared" si="2"/>
        <v>0.05</v>
      </c>
      <c r="J21" s="36">
        <f t="shared" si="2"/>
        <v>0.1</v>
      </c>
      <c r="K21" s="36">
        <f t="shared" si="2"/>
        <v>0.12</v>
      </c>
      <c r="L21" s="36">
        <f t="shared" si="2"/>
        <v>7.0000000000000007E-2</v>
      </c>
      <c r="M21" s="36">
        <f t="shared" si="2"/>
        <v>0.05</v>
      </c>
      <c r="N21" s="36">
        <f t="shared" si="2"/>
        <v>1E-4</v>
      </c>
      <c r="O21" s="36">
        <f t="shared" si="2"/>
        <v>5.0000000000000001E-3</v>
      </c>
      <c r="P21" s="36">
        <f t="shared" si="2"/>
        <v>7.0000000000000001E-3</v>
      </c>
      <c r="Q21" s="36">
        <f t="shared" si="2"/>
        <v>0.08</v>
      </c>
      <c r="R21" s="36">
        <f t="shared" si="2"/>
        <v>7.0000000000000007E-2</v>
      </c>
      <c r="S21" s="36">
        <f t="shared" si="2"/>
        <v>0</v>
      </c>
      <c r="T21" s="36">
        <f t="shared" si="2"/>
        <v>0</v>
      </c>
      <c r="U21" s="36">
        <f t="shared" si="2"/>
        <v>0</v>
      </c>
      <c r="V21" s="36">
        <f t="shared" si="2"/>
        <v>0</v>
      </c>
      <c r="W21" s="37">
        <f t="shared" si="2"/>
        <v>0</v>
      </c>
      <c r="X21" s="37">
        <f t="shared" si="2"/>
        <v>0</v>
      </c>
      <c r="Y21" s="7"/>
    </row>
    <row r="22" spans="1:31" x14ac:dyDescent="0.15">
      <c r="A22" s="87" t="s">
        <v>41</v>
      </c>
      <c r="B22" s="89"/>
      <c r="C22" s="38">
        <v>264</v>
      </c>
      <c r="D22" s="38">
        <v>578</v>
      </c>
      <c r="E22" s="38">
        <v>2352</v>
      </c>
      <c r="F22" s="38">
        <v>1748</v>
      </c>
      <c r="G22" s="38">
        <v>390</v>
      </c>
      <c r="H22" s="38">
        <v>53</v>
      </c>
      <c r="I22" s="38">
        <v>137</v>
      </c>
      <c r="J22" s="38">
        <v>1190</v>
      </c>
      <c r="K22" s="38">
        <v>132</v>
      </c>
      <c r="L22" s="38">
        <v>348</v>
      </c>
      <c r="M22" s="38">
        <v>268</v>
      </c>
      <c r="N22" s="38">
        <v>132</v>
      </c>
      <c r="O22" s="38">
        <v>153</v>
      </c>
      <c r="P22" s="38">
        <v>198</v>
      </c>
      <c r="Q22" s="38">
        <v>525</v>
      </c>
      <c r="R22" s="38">
        <v>338</v>
      </c>
      <c r="S22" s="38">
        <v>147</v>
      </c>
      <c r="T22" s="38"/>
      <c r="U22" s="38"/>
      <c r="V22" s="38"/>
      <c r="W22" s="39"/>
      <c r="X22" s="39"/>
      <c r="Y22" s="7"/>
    </row>
    <row r="23" spans="1:31" x14ac:dyDescent="0.15">
      <c r="A23" s="40">
        <f>SUM(A17)</f>
        <v>1</v>
      </c>
      <c r="B23" s="41" t="s">
        <v>42</v>
      </c>
      <c r="C23" s="42">
        <f>SUM(C18*C22)</f>
        <v>21.12</v>
      </c>
      <c r="D23" s="42">
        <f>SUM(D18*D22)</f>
        <v>0</v>
      </c>
      <c r="E23" s="42">
        <f t="shared" ref="E23:X23" si="3">SUM(E18*E22)</f>
        <v>35.28</v>
      </c>
      <c r="F23" s="42">
        <f t="shared" si="3"/>
        <v>24.472000000000001</v>
      </c>
      <c r="G23" s="42">
        <f t="shared" si="3"/>
        <v>7.8</v>
      </c>
      <c r="H23" s="42">
        <f t="shared" si="3"/>
        <v>53</v>
      </c>
      <c r="I23" s="42">
        <f t="shared" si="3"/>
        <v>1.37</v>
      </c>
      <c r="J23" s="42">
        <f t="shared" si="3"/>
        <v>119</v>
      </c>
      <c r="K23" s="42">
        <f t="shared" si="3"/>
        <v>15.84</v>
      </c>
      <c r="L23" s="42">
        <f t="shared" si="3"/>
        <v>0</v>
      </c>
      <c r="M23" s="42">
        <f t="shared" si="3"/>
        <v>0</v>
      </c>
      <c r="N23" s="42">
        <f t="shared" si="3"/>
        <v>1.32E-2</v>
      </c>
      <c r="O23" s="42">
        <f t="shared" si="3"/>
        <v>0.76500000000000001</v>
      </c>
      <c r="P23" s="42">
        <f t="shared" si="3"/>
        <v>1.3860000000000001</v>
      </c>
      <c r="Q23" s="42">
        <f t="shared" si="3"/>
        <v>42</v>
      </c>
      <c r="R23" s="42">
        <f t="shared" si="3"/>
        <v>23.660000000000004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345.70620000000002</v>
      </c>
    </row>
    <row r="24" spans="1:31" x14ac:dyDescent="0.15">
      <c r="A24" s="40">
        <f>SUM(A19)</f>
        <v>1</v>
      </c>
      <c r="B24" s="41" t="s">
        <v>42</v>
      </c>
      <c r="C24" s="42">
        <f>SUM(C20*C22)</f>
        <v>10.56</v>
      </c>
      <c r="D24" s="42">
        <f>SUM(D20*D22)</f>
        <v>8.67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5.48</v>
      </c>
      <c r="J24" s="42">
        <f t="shared" si="4"/>
        <v>0</v>
      </c>
      <c r="K24" s="42">
        <f t="shared" si="4"/>
        <v>0</v>
      </c>
      <c r="L24" s="42">
        <f t="shared" si="4"/>
        <v>24.360000000000003</v>
      </c>
      <c r="M24" s="42">
        <f t="shared" si="4"/>
        <v>13.4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62.470000000000006</v>
      </c>
    </row>
    <row r="25" spans="1:31" x14ac:dyDescent="0.15">
      <c r="A25" s="96" t="s">
        <v>43</v>
      </c>
      <c r="B25" s="97"/>
      <c r="C25" s="44">
        <f>SUM(C23:C24)</f>
        <v>31.68</v>
      </c>
      <c r="D25" s="44">
        <f t="shared" ref="D25:X25" si="5">+D21*D22</f>
        <v>8.67</v>
      </c>
      <c r="E25" s="44">
        <f t="shared" si="5"/>
        <v>35.28</v>
      </c>
      <c r="F25" s="44">
        <f t="shared" si="5"/>
        <v>24.472000000000001</v>
      </c>
      <c r="G25" s="44">
        <f t="shared" si="5"/>
        <v>7.8</v>
      </c>
      <c r="H25" s="44">
        <f t="shared" si="5"/>
        <v>53</v>
      </c>
      <c r="I25" s="44">
        <f t="shared" si="5"/>
        <v>6.8500000000000005</v>
      </c>
      <c r="J25" s="44">
        <f t="shared" si="5"/>
        <v>119</v>
      </c>
      <c r="K25" s="44">
        <f t="shared" si="5"/>
        <v>15.84</v>
      </c>
      <c r="L25" s="44">
        <f t="shared" si="5"/>
        <v>24.360000000000003</v>
      </c>
      <c r="M25" s="44">
        <f t="shared" si="5"/>
        <v>13.4</v>
      </c>
      <c r="N25" s="44">
        <f t="shared" si="5"/>
        <v>1.32E-2</v>
      </c>
      <c r="O25" s="44">
        <f t="shared" si="5"/>
        <v>0.76500000000000001</v>
      </c>
      <c r="P25" s="44">
        <f t="shared" si="5"/>
        <v>1.3860000000000001</v>
      </c>
      <c r="Q25" s="44">
        <f t="shared" si="5"/>
        <v>42</v>
      </c>
      <c r="R25" s="44">
        <f t="shared" si="5"/>
        <v>23.660000000000004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408.17619999999994</v>
      </c>
    </row>
    <row r="26" spans="1:31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31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31" x14ac:dyDescent="0.15">
      <c r="A28" s="81" t="s">
        <v>44</v>
      </c>
      <c r="B28" s="81"/>
      <c r="C28" s="50"/>
      <c r="H28" s="81" t="s">
        <v>45</v>
      </c>
      <c r="I28" s="81"/>
      <c r="J28" s="81"/>
      <c r="K28" s="81"/>
      <c r="P28" s="81" t="s">
        <v>46</v>
      </c>
      <c r="Q28" s="81"/>
      <c r="R28" s="81"/>
      <c r="S28" s="81"/>
    </row>
    <row r="31" spans="1:31" x14ac:dyDescent="0.15">
      <c r="B31" s="98" t="s">
        <v>0</v>
      </c>
      <c r="C31" s="98"/>
      <c r="D31" s="98"/>
      <c r="E31" s="98"/>
      <c r="F31" s="98"/>
      <c r="G31" s="98"/>
      <c r="H31" s="98"/>
      <c r="I31" s="98"/>
      <c r="J31" s="98"/>
      <c r="L31" s="2"/>
      <c r="M31" s="99" t="s">
        <v>1</v>
      </c>
      <c r="N31" s="99"/>
      <c r="O31" s="99"/>
      <c r="P31" s="99"/>
      <c r="Q31" s="99"/>
      <c r="R31" s="99" t="s">
        <v>47</v>
      </c>
      <c r="S31" s="99"/>
      <c r="T31" s="99"/>
      <c r="U31" s="99"/>
      <c r="V31" s="99"/>
    </row>
    <row r="32" spans="1:31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82"/>
      <c r="Q32" s="82"/>
      <c r="R32" s="82"/>
      <c r="S32" s="82"/>
      <c r="T32" s="5"/>
      <c r="U32" s="5"/>
      <c r="V32" s="5"/>
    </row>
    <row r="33" spans="1:25" x14ac:dyDescent="0.15">
      <c r="A33" s="83"/>
      <c r="B33" s="84"/>
      <c r="C33" s="87" t="s">
        <v>4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9"/>
      <c r="W33" s="6"/>
      <c r="X33" s="6"/>
      <c r="Y33" s="7"/>
    </row>
    <row r="34" spans="1:25" ht="67.5" thickBot="1" x14ac:dyDescent="0.2">
      <c r="A34" s="85"/>
      <c r="B34" s="86"/>
      <c r="C34" s="8" t="s">
        <v>5</v>
      </c>
      <c r="D34" s="10" t="s">
        <v>6</v>
      </c>
      <c r="E34" s="10" t="s">
        <v>8</v>
      </c>
      <c r="F34" s="10" t="s">
        <v>7</v>
      </c>
      <c r="G34" s="10" t="s">
        <v>91</v>
      </c>
      <c r="H34" s="10" t="s">
        <v>19</v>
      </c>
      <c r="I34" s="10" t="s">
        <v>92</v>
      </c>
      <c r="J34" s="10" t="s">
        <v>11</v>
      </c>
      <c r="K34" s="10" t="s">
        <v>25</v>
      </c>
      <c r="L34" s="10" t="s">
        <v>13</v>
      </c>
      <c r="M34" s="10" t="s">
        <v>22</v>
      </c>
      <c r="N34" s="10" t="s">
        <v>20</v>
      </c>
      <c r="O34" s="10" t="s">
        <v>85</v>
      </c>
      <c r="P34" s="10" t="s">
        <v>97</v>
      </c>
      <c r="Q34" s="10" t="s">
        <v>98</v>
      </c>
      <c r="R34" s="10"/>
      <c r="S34" s="10"/>
      <c r="T34" s="10"/>
      <c r="U34" s="10"/>
      <c r="V34" s="9"/>
      <c r="W34" s="9"/>
      <c r="X34" s="9"/>
      <c r="Y34" s="7"/>
    </row>
    <row r="35" spans="1:25" x14ac:dyDescent="0.15">
      <c r="A35" s="90" t="s">
        <v>26</v>
      </c>
      <c r="B35" s="13" t="s">
        <v>64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>
        <v>60</v>
      </c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91"/>
      <c r="B36" s="16" t="s">
        <v>94</v>
      </c>
      <c r="C36" s="17"/>
      <c r="D36" s="17"/>
      <c r="E36" s="17"/>
      <c r="F36" s="17">
        <v>3</v>
      </c>
      <c r="G36" s="17">
        <f>1/2</f>
        <v>0.5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/>
    </row>
    <row r="37" spans="1:25" x14ac:dyDescent="0.15">
      <c r="A37" s="91"/>
      <c r="B37" s="16" t="s">
        <v>76</v>
      </c>
      <c r="C37" s="17"/>
      <c r="D37" s="17"/>
      <c r="E37" s="17">
        <v>15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2"/>
      <c r="B38" s="19" t="s">
        <v>30</v>
      </c>
      <c r="C38" s="20">
        <v>70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x14ac:dyDescent="0.15">
      <c r="A39" s="90" t="s">
        <v>31</v>
      </c>
      <c r="B39" s="13" t="s">
        <v>54</v>
      </c>
      <c r="C39" s="14"/>
      <c r="D39" s="14">
        <v>5</v>
      </c>
      <c r="E39" s="14"/>
      <c r="F39" s="14"/>
      <c r="G39" s="14"/>
      <c r="H39" s="14"/>
      <c r="I39" s="14"/>
      <c r="J39" s="14">
        <v>100</v>
      </c>
      <c r="K39" s="14">
        <f>1/4</f>
        <v>0.25</v>
      </c>
      <c r="L39" s="14"/>
      <c r="M39" s="14"/>
      <c r="N39" s="14"/>
      <c r="O39" s="14"/>
      <c r="P39" s="14">
        <v>1</v>
      </c>
      <c r="Q39" s="14">
        <v>1</v>
      </c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91"/>
      <c r="B40" s="16" t="s">
        <v>95</v>
      </c>
      <c r="C40" s="17"/>
      <c r="D40" s="17">
        <v>15</v>
      </c>
      <c r="E40" s="17"/>
      <c r="F40" s="17"/>
      <c r="G40" s="17"/>
      <c r="H40" s="17">
        <v>50</v>
      </c>
      <c r="I40" s="17">
        <v>30</v>
      </c>
      <c r="J40" s="17"/>
      <c r="K40" s="17"/>
      <c r="L40" s="17"/>
      <c r="M40" s="17">
        <v>3</v>
      </c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91"/>
      <c r="B41" s="16" t="s">
        <v>32</v>
      </c>
      <c r="C41" s="17">
        <v>60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2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</row>
    <row r="43" spans="1:25" x14ac:dyDescent="0.15">
      <c r="A43" s="90" t="s">
        <v>33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5" x14ac:dyDescent="0.15">
      <c r="A44" s="91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5" x14ac:dyDescent="0.15">
      <c r="A45" s="91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3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>
        <f>SUM(C32)</f>
        <v>1</v>
      </c>
      <c r="B47" s="24" t="s">
        <v>57</v>
      </c>
      <c r="C47" s="25">
        <f>SUM(C35:C38)</f>
        <v>70</v>
      </c>
      <c r="D47" s="25">
        <f t="shared" ref="D47:X47" si="6">SUM(D35:D38)</f>
        <v>0</v>
      </c>
      <c r="E47" s="25">
        <f t="shared" si="6"/>
        <v>15</v>
      </c>
      <c r="F47" s="25">
        <f t="shared" si="6"/>
        <v>3</v>
      </c>
      <c r="G47" s="25">
        <f t="shared" si="6"/>
        <v>0.5</v>
      </c>
      <c r="H47" s="25">
        <f t="shared" si="6"/>
        <v>0</v>
      </c>
      <c r="I47" s="25">
        <f t="shared" si="6"/>
        <v>0</v>
      </c>
      <c r="J47" s="25">
        <f t="shared" si="6"/>
        <v>0</v>
      </c>
      <c r="K47" s="25">
        <f t="shared" si="6"/>
        <v>0</v>
      </c>
      <c r="L47" s="25">
        <f t="shared" si="6"/>
        <v>0</v>
      </c>
      <c r="M47" s="25">
        <f t="shared" si="6"/>
        <v>0</v>
      </c>
      <c r="N47" s="25">
        <f t="shared" si="6"/>
        <v>60</v>
      </c>
      <c r="O47" s="25">
        <f t="shared" si="6"/>
        <v>0</v>
      </c>
      <c r="P47" s="25">
        <f t="shared" si="6"/>
        <v>0</v>
      </c>
      <c r="Q47" s="25">
        <f t="shared" si="6"/>
        <v>0</v>
      </c>
      <c r="R47" s="25">
        <f t="shared" si="6"/>
        <v>0</v>
      </c>
      <c r="S47" s="25">
        <f t="shared" si="6"/>
        <v>0</v>
      </c>
      <c r="T47" s="25">
        <f t="shared" si="6"/>
        <v>0</v>
      </c>
      <c r="U47" s="25">
        <f t="shared" si="6"/>
        <v>0</v>
      </c>
      <c r="V47" s="25">
        <f t="shared" si="6"/>
        <v>0</v>
      </c>
      <c r="W47" s="25">
        <f t="shared" si="6"/>
        <v>0</v>
      </c>
      <c r="X47" s="25">
        <f t="shared" si="6"/>
        <v>0</v>
      </c>
      <c r="Y47" s="7"/>
    </row>
    <row r="48" spans="1:25" x14ac:dyDescent="0.15">
      <c r="A48" s="27"/>
      <c r="B48" s="28" t="s">
        <v>58</v>
      </c>
      <c r="C48" s="29">
        <f>SUM(A47*C47)/1000</f>
        <v>7.0000000000000007E-2</v>
      </c>
      <c r="D48" s="29">
        <f>+(A47*D47)/1000</f>
        <v>0</v>
      </c>
      <c r="E48" s="29">
        <f>+(A47*E47)/1000</f>
        <v>1.4999999999999999E-2</v>
      </c>
      <c r="F48" s="29">
        <f>+(A47*F47)/1000</f>
        <v>3.0000000000000001E-3</v>
      </c>
      <c r="G48" s="29">
        <f>+(A47*G47)</f>
        <v>0.5</v>
      </c>
      <c r="H48" s="29">
        <f>+(A47*H47)/1000</f>
        <v>0</v>
      </c>
      <c r="I48" s="29">
        <f>+(A47*I47)/1000</f>
        <v>0</v>
      </c>
      <c r="J48" s="29">
        <f>+(A47*J47)/1000</f>
        <v>0</v>
      </c>
      <c r="K48" s="29">
        <f>+(A47*K47)/1000</f>
        <v>0</v>
      </c>
      <c r="L48" s="29">
        <f>+(A47*L47)/1000</f>
        <v>0</v>
      </c>
      <c r="M48" s="29">
        <f>+(A47*M47)/1000</f>
        <v>0</v>
      </c>
      <c r="N48" s="29">
        <f>+(A47*N47)/1000</f>
        <v>0.06</v>
      </c>
      <c r="O48" s="29">
        <f>+(A47*O47)/1000</f>
        <v>0</v>
      </c>
      <c r="P48" s="29">
        <f>+(A47*P47)/1000</f>
        <v>0</v>
      </c>
      <c r="Q48" s="29">
        <f>+(A47*Q47)/1000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7"/>
    </row>
    <row r="49" spans="1:25" x14ac:dyDescent="0.15">
      <c r="A49" s="23">
        <f>SUM(D32)</f>
        <v>1</v>
      </c>
      <c r="B49" s="28" t="s">
        <v>59</v>
      </c>
      <c r="C49" s="30">
        <f>SUM(C39:C42)</f>
        <v>60</v>
      </c>
      <c r="D49" s="30">
        <f t="shared" ref="D49:X49" si="7">SUM(D39:D42)</f>
        <v>20</v>
      </c>
      <c r="E49" s="30">
        <f t="shared" si="7"/>
        <v>0</v>
      </c>
      <c r="F49" s="30">
        <f t="shared" si="7"/>
        <v>0</v>
      </c>
      <c r="G49" s="30">
        <f t="shared" si="7"/>
        <v>0</v>
      </c>
      <c r="H49" s="30">
        <f t="shared" si="7"/>
        <v>50</v>
      </c>
      <c r="I49" s="30">
        <f t="shared" si="7"/>
        <v>30</v>
      </c>
      <c r="J49" s="30">
        <f t="shared" si="7"/>
        <v>100</v>
      </c>
      <c r="K49" s="30">
        <f t="shared" si="7"/>
        <v>0.25</v>
      </c>
      <c r="L49" s="30">
        <f t="shared" si="7"/>
        <v>0</v>
      </c>
      <c r="M49" s="30">
        <f t="shared" si="7"/>
        <v>3</v>
      </c>
      <c r="N49" s="30">
        <f t="shared" si="7"/>
        <v>0</v>
      </c>
      <c r="O49" s="30">
        <f t="shared" si="7"/>
        <v>0</v>
      </c>
      <c r="P49" s="30">
        <f t="shared" si="7"/>
        <v>1</v>
      </c>
      <c r="Q49" s="30">
        <f t="shared" si="7"/>
        <v>1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7"/>
    </row>
    <row r="50" spans="1:25" ht="11.25" thickBot="1" x14ac:dyDescent="0.2">
      <c r="A50" s="32"/>
      <c r="B50" s="33" t="s">
        <v>60</v>
      </c>
      <c r="C50" s="34">
        <f>SUM(A49*C49)/1000</f>
        <v>0.06</v>
      </c>
      <c r="D50" s="34">
        <f>+(A49*D49)/1000</f>
        <v>0.02</v>
      </c>
      <c r="E50" s="34">
        <f>+(A49*E49)/1000</f>
        <v>0</v>
      </c>
      <c r="F50" s="34">
        <f>+(A49*F49)/1000</f>
        <v>0</v>
      </c>
      <c r="G50" s="34">
        <f>+(A49*G49)/1000</f>
        <v>0</v>
      </c>
      <c r="H50" s="34">
        <f>+(A49*H49)/1000</f>
        <v>0.05</v>
      </c>
      <c r="I50" s="34">
        <f>+(A49*I49)/1000</f>
        <v>0.03</v>
      </c>
      <c r="J50" s="34">
        <f>+(A49*J49)/1000</f>
        <v>0.1</v>
      </c>
      <c r="K50" s="34">
        <f>+(A49*K49)</f>
        <v>0.25</v>
      </c>
      <c r="L50" s="34">
        <f>+(A49*L49)/1000</f>
        <v>0</v>
      </c>
      <c r="M50" s="34">
        <f>+(A49*M49)/1000</f>
        <v>3.0000000000000001E-3</v>
      </c>
      <c r="N50" s="34">
        <f>+(A49*N49)/1000</f>
        <v>0</v>
      </c>
      <c r="O50" s="34">
        <f>+(A49*O49)/1000</f>
        <v>0</v>
      </c>
      <c r="P50" s="34">
        <f>+(A49*P49)/1000</f>
        <v>1E-3</v>
      </c>
      <c r="Q50" s="34">
        <f>+(A49*Q49)/1000</f>
        <v>1E-3</v>
      </c>
      <c r="R50" s="34">
        <f>+(A49*R49)/1000</f>
        <v>0</v>
      </c>
      <c r="S50" s="34">
        <f>+(A49*S49)/1000</f>
        <v>0</v>
      </c>
      <c r="T50" s="34">
        <f>+(A49*T49)/1000</f>
        <v>0</v>
      </c>
      <c r="U50" s="34">
        <f>+(A49*U49)/1000</f>
        <v>0</v>
      </c>
      <c r="V50" s="35">
        <f>+(A49*V49)/1000</f>
        <v>0</v>
      </c>
      <c r="W50" s="35">
        <f>+(A49*W49)/1000</f>
        <v>0</v>
      </c>
      <c r="X50" s="35">
        <f>+(A49*X49)/1000</f>
        <v>0</v>
      </c>
      <c r="Y50" s="7"/>
    </row>
    <row r="51" spans="1:25" x14ac:dyDescent="0.15">
      <c r="A51" s="94" t="s">
        <v>40</v>
      </c>
      <c r="B51" s="95"/>
      <c r="C51" s="36">
        <f>+C50+C48</f>
        <v>0.13</v>
      </c>
      <c r="D51" s="36">
        <f t="shared" ref="D51:X51" si="8">+D50+D48</f>
        <v>0.02</v>
      </c>
      <c r="E51" s="36">
        <f t="shared" si="8"/>
        <v>1.4999999999999999E-2</v>
      </c>
      <c r="F51" s="36">
        <f t="shared" si="8"/>
        <v>3.0000000000000001E-3</v>
      </c>
      <c r="G51" s="36">
        <f t="shared" si="8"/>
        <v>0.5</v>
      </c>
      <c r="H51" s="36">
        <f t="shared" si="8"/>
        <v>0.05</v>
      </c>
      <c r="I51" s="36">
        <f t="shared" si="8"/>
        <v>0.03</v>
      </c>
      <c r="J51" s="36">
        <f t="shared" si="8"/>
        <v>0.1</v>
      </c>
      <c r="K51" s="36">
        <f t="shared" si="8"/>
        <v>0.25</v>
      </c>
      <c r="L51" s="36">
        <f t="shared" si="8"/>
        <v>0</v>
      </c>
      <c r="M51" s="36">
        <f t="shared" si="8"/>
        <v>3.0000000000000001E-3</v>
      </c>
      <c r="N51" s="36">
        <f t="shared" si="8"/>
        <v>0.06</v>
      </c>
      <c r="O51" s="36">
        <f t="shared" si="8"/>
        <v>0</v>
      </c>
      <c r="P51" s="36">
        <f t="shared" si="8"/>
        <v>1E-3</v>
      </c>
      <c r="Q51" s="36">
        <f t="shared" si="8"/>
        <v>1E-3</v>
      </c>
      <c r="R51" s="36">
        <f t="shared" si="8"/>
        <v>0</v>
      </c>
      <c r="S51" s="36">
        <f t="shared" si="8"/>
        <v>0</v>
      </c>
      <c r="T51" s="36">
        <f t="shared" si="8"/>
        <v>0</v>
      </c>
      <c r="U51" s="36">
        <f t="shared" si="8"/>
        <v>0</v>
      </c>
      <c r="V51" s="37">
        <f t="shared" si="8"/>
        <v>0</v>
      </c>
      <c r="W51" s="37">
        <f t="shared" si="8"/>
        <v>0</v>
      </c>
      <c r="X51" s="37">
        <f t="shared" si="8"/>
        <v>0</v>
      </c>
      <c r="Y51" s="7"/>
    </row>
    <row r="52" spans="1:25" x14ac:dyDescent="0.15">
      <c r="A52" s="87" t="s">
        <v>41</v>
      </c>
      <c r="B52" s="89"/>
      <c r="C52" s="38">
        <v>264</v>
      </c>
      <c r="D52" s="38">
        <v>578</v>
      </c>
      <c r="E52" s="38">
        <v>1748</v>
      </c>
      <c r="F52" s="38">
        <v>2352</v>
      </c>
      <c r="G52" s="38">
        <v>53</v>
      </c>
      <c r="H52" s="38">
        <v>604</v>
      </c>
      <c r="I52" s="38">
        <v>1191</v>
      </c>
      <c r="J52" s="38">
        <v>137</v>
      </c>
      <c r="K52" s="38">
        <v>138</v>
      </c>
      <c r="L52" s="38">
        <v>787</v>
      </c>
      <c r="M52" s="38">
        <v>153</v>
      </c>
      <c r="N52" s="38">
        <v>338</v>
      </c>
      <c r="O52" s="38">
        <v>147</v>
      </c>
      <c r="P52" s="38">
        <v>988</v>
      </c>
      <c r="Q52" s="38">
        <v>198</v>
      </c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>
        <f>SUM(A47)</f>
        <v>1</v>
      </c>
      <c r="B53" s="41" t="s">
        <v>42</v>
      </c>
      <c r="C53" s="42">
        <f>SUM(C48*C52)</f>
        <v>18.48</v>
      </c>
      <c r="D53" s="42">
        <f>SUM(D48*D52)</f>
        <v>0</v>
      </c>
      <c r="E53" s="42">
        <f t="shared" ref="E53:X53" si="9">SUM(E48*E52)</f>
        <v>26.22</v>
      </c>
      <c r="F53" s="42">
        <f t="shared" si="9"/>
        <v>7.056</v>
      </c>
      <c r="G53" s="42">
        <f t="shared" si="9"/>
        <v>26.5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20.279999999999998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98.536000000000001</v>
      </c>
    </row>
    <row r="54" spans="1:25" x14ac:dyDescent="0.15">
      <c r="A54" s="40">
        <f>SUM(A49)</f>
        <v>1</v>
      </c>
      <c r="B54" s="41" t="s">
        <v>42</v>
      </c>
      <c r="C54" s="42">
        <f>SUM(C50*C52)</f>
        <v>15.84</v>
      </c>
      <c r="D54" s="42">
        <f>SUM(D50*D52)</f>
        <v>11.56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0</v>
      </c>
      <c r="H54" s="42">
        <f t="shared" si="10"/>
        <v>30.200000000000003</v>
      </c>
      <c r="I54" s="42">
        <f t="shared" si="10"/>
        <v>35.729999999999997</v>
      </c>
      <c r="J54" s="42">
        <f t="shared" si="10"/>
        <v>13.700000000000001</v>
      </c>
      <c r="K54" s="42">
        <f t="shared" si="10"/>
        <v>34.5</v>
      </c>
      <c r="L54" s="42">
        <f t="shared" si="10"/>
        <v>0</v>
      </c>
      <c r="M54" s="42">
        <f t="shared" si="10"/>
        <v>0.45900000000000002</v>
      </c>
      <c r="N54" s="42">
        <f t="shared" si="10"/>
        <v>0</v>
      </c>
      <c r="O54" s="42">
        <f t="shared" si="10"/>
        <v>0</v>
      </c>
      <c r="P54" s="42">
        <f t="shared" si="10"/>
        <v>0.98799999999999999</v>
      </c>
      <c r="Q54" s="42">
        <f t="shared" si="10"/>
        <v>0.19800000000000001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143.17500000000001</v>
      </c>
    </row>
    <row r="55" spans="1:25" x14ac:dyDescent="0.15">
      <c r="A55" s="96" t="s">
        <v>43</v>
      </c>
      <c r="B55" s="97"/>
      <c r="C55" s="44">
        <f>SUM(C53:C54)</f>
        <v>34.32</v>
      </c>
      <c r="D55" s="44">
        <f t="shared" ref="D55:X55" si="11">+D51*D52</f>
        <v>11.56</v>
      </c>
      <c r="E55" s="44">
        <f t="shared" si="11"/>
        <v>26.22</v>
      </c>
      <c r="F55" s="44">
        <f t="shared" si="11"/>
        <v>7.056</v>
      </c>
      <c r="G55" s="44">
        <f t="shared" si="11"/>
        <v>26.5</v>
      </c>
      <c r="H55" s="44">
        <f t="shared" si="11"/>
        <v>30.200000000000003</v>
      </c>
      <c r="I55" s="44">
        <f t="shared" si="11"/>
        <v>35.729999999999997</v>
      </c>
      <c r="J55" s="44">
        <f t="shared" si="11"/>
        <v>13.700000000000001</v>
      </c>
      <c r="K55" s="44">
        <f t="shared" si="11"/>
        <v>34.5</v>
      </c>
      <c r="L55" s="44">
        <f t="shared" si="11"/>
        <v>0</v>
      </c>
      <c r="M55" s="44">
        <f t="shared" si="11"/>
        <v>0.45900000000000002</v>
      </c>
      <c r="N55" s="44">
        <f t="shared" si="11"/>
        <v>20.279999999999998</v>
      </c>
      <c r="O55" s="44">
        <f t="shared" si="11"/>
        <v>0</v>
      </c>
      <c r="P55" s="44">
        <f t="shared" si="11"/>
        <v>0.98799999999999999</v>
      </c>
      <c r="Q55" s="44">
        <f t="shared" si="11"/>
        <v>0.19800000000000001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241.71099999999998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81" t="s">
        <v>44</v>
      </c>
      <c r="B58" s="81"/>
      <c r="C58" s="50"/>
      <c r="H58" s="81" t="s">
        <v>45</v>
      </c>
      <c r="I58" s="81"/>
      <c r="J58" s="81"/>
      <c r="K58" s="81"/>
      <c r="P58" s="81" t="s">
        <v>46</v>
      </c>
      <c r="Q58" s="81"/>
      <c r="R58" s="81"/>
      <c r="S58" s="81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opLeftCell="A22" workbookViewId="0">
      <selection activeCell="AE10" sqref="AE10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98" t="s">
        <v>0</v>
      </c>
      <c r="C1" s="98"/>
      <c r="D1" s="98"/>
      <c r="E1" s="98"/>
      <c r="F1" s="98"/>
      <c r="G1" s="98"/>
      <c r="H1" s="98"/>
      <c r="I1" s="98"/>
      <c r="J1" s="98"/>
      <c r="L1" s="2"/>
      <c r="M1" s="99" t="s">
        <v>1</v>
      </c>
      <c r="N1" s="99"/>
      <c r="O1" s="99"/>
      <c r="P1" s="99"/>
      <c r="Q1" s="99"/>
      <c r="R1" s="99" t="s">
        <v>2</v>
      </c>
      <c r="S1" s="99"/>
      <c r="T1" s="99"/>
      <c r="U1" s="99"/>
      <c r="V1" s="99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2" t="s">
        <v>142</v>
      </c>
      <c r="Q2" s="82"/>
      <c r="R2" s="82"/>
      <c r="S2" s="82"/>
      <c r="T2" s="5"/>
      <c r="U2" s="5"/>
      <c r="V2" s="5"/>
    </row>
    <row r="3" spans="1:25" x14ac:dyDescent="0.15">
      <c r="A3" s="83"/>
      <c r="B3" s="84"/>
      <c r="C3" s="87" t="s">
        <v>4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  <c r="W3" s="6"/>
      <c r="X3" s="6"/>
      <c r="Y3" s="7"/>
    </row>
    <row r="4" spans="1:25" ht="55.5" thickBot="1" x14ac:dyDescent="0.2">
      <c r="A4" s="85"/>
      <c r="B4" s="86"/>
      <c r="C4" s="8" t="s">
        <v>5</v>
      </c>
      <c r="D4" s="9" t="s">
        <v>6</v>
      </c>
      <c r="E4" s="10" t="s">
        <v>7</v>
      </c>
      <c r="F4" s="10" t="s">
        <v>8</v>
      </c>
      <c r="G4" s="10" t="s">
        <v>10</v>
      </c>
      <c r="H4" s="10" t="s">
        <v>63</v>
      </c>
      <c r="I4" s="11" t="s">
        <v>11</v>
      </c>
      <c r="J4" s="10" t="s">
        <v>14</v>
      </c>
      <c r="K4" s="10" t="s">
        <v>16</v>
      </c>
      <c r="L4" s="10" t="s">
        <v>84</v>
      </c>
      <c r="M4" s="10" t="s">
        <v>99</v>
      </c>
      <c r="N4" s="11" t="s">
        <v>17</v>
      </c>
      <c r="O4" s="10" t="s">
        <v>23</v>
      </c>
      <c r="P4" s="10" t="s">
        <v>100</v>
      </c>
      <c r="Q4" s="10" t="s">
        <v>18</v>
      </c>
      <c r="R4" s="10" t="s">
        <v>48</v>
      </c>
      <c r="S4" s="10" t="s">
        <v>21</v>
      </c>
      <c r="T4" s="10" t="s">
        <v>52</v>
      </c>
      <c r="U4" s="11" t="s">
        <v>22</v>
      </c>
      <c r="V4" s="12" t="s">
        <v>83</v>
      </c>
      <c r="W4" s="9"/>
      <c r="X4" s="9"/>
      <c r="Y4" s="7"/>
    </row>
    <row r="5" spans="1:25" x14ac:dyDescent="0.15">
      <c r="A5" s="90" t="s">
        <v>26</v>
      </c>
      <c r="B5" s="13" t="s">
        <v>64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>
        <v>70</v>
      </c>
      <c r="T5" s="14">
        <v>70</v>
      </c>
      <c r="U5" s="14"/>
      <c r="V5" s="15"/>
      <c r="W5" s="15"/>
      <c r="X5" s="15"/>
      <c r="Y5" s="7"/>
    </row>
    <row r="6" spans="1:25" x14ac:dyDescent="0.15">
      <c r="A6" s="91"/>
      <c r="B6" s="16" t="s">
        <v>101</v>
      </c>
      <c r="C6" s="17"/>
      <c r="D6" s="17"/>
      <c r="E6" s="17">
        <v>7</v>
      </c>
      <c r="F6" s="17"/>
      <c r="G6" s="17"/>
      <c r="H6" s="17">
        <v>35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8"/>
      <c r="X6" s="18"/>
      <c r="Y6" s="7"/>
    </row>
    <row r="7" spans="1:25" x14ac:dyDescent="0.15">
      <c r="A7" s="91"/>
      <c r="B7" s="16" t="s">
        <v>164</v>
      </c>
      <c r="C7" s="17"/>
      <c r="D7" s="17"/>
      <c r="E7" s="17"/>
      <c r="F7" s="17">
        <v>7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>
        <v>50</v>
      </c>
      <c r="W7" s="18"/>
      <c r="X7" s="18"/>
      <c r="Y7" s="7"/>
    </row>
    <row r="8" spans="1:25" ht="11.25" thickBot="1" x14ac:dyDescent="0.2">
      <c r="A8" s="92"/>
      <c r="B8" s="19" t="s">
        <v>32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x14ac:dyDescent="0.15">
      <c r="A9" s="90" t="s">
        <v>31</v>
      </c>
      <c r="B9" s="13" t="s">
        <v>102</v>
      </c>
      <c r="C9" s="14"/>
      <c r="D9" s="14"/>
      <c r="E9" s="14"/>
      <c r="F9" s="14"/>
      <c r="G9" s="14"/>
      <c r="H9" s="14"/>
      <c r="I9" s="14">
        <v>30</v>
      </c>
      <c r="J9" s="14">
        <v>30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5"/>
      <c r="W9" s="15"/>
      <c r="X9" s="15"/>
      <c r="Y9" s="7"/>
    </row>
    <row r="10" spans="1:25" x14ac:dyDescent="0.15">
      <c r="A10" s="91"/>
      <c r="B10" s="22" t="s">
        <v>103</v>
      </c>
      <c r="C10" s="17"/>
      <c r="D10" s="17"/>
      <c r="E10" s="17">
        <v>7</v>
      </c>
      <c r="F10" s="17"/>
      <c r="G10" s="17"/>
      <c r="H10" s="17"/>
      <c r="I10" s="17">
        <v>10</v>
      </c>
      <c r="J10" s="17"/>
      <c r="K10" s="17">
        <v>45</v>
      </c>
      <c r="L10" s="17">
        <v>20</v>
      </c>
      <c r="M10" s="17">
        <v>25</v>
      </c>
      <c r="N10" s="17">
        <v>5</v>
      </c>
      <c r="O10" s="17"/>
      <c r="P10" s="17"/>
      <c r="Q10" s="17"/>
      <c r="R10" s="17"/>
      <c r="S10" s="17"/>
      <c r="T10" s="17"/>
      <c r="U10" s="17">
        <v>5</v>
      </c>
      <c r="V10" s="18"/>
      <c r="W10" s="18"/>
      <c r="X10" s="18"/>
      <c r="Y10" s="7"/>
    </row>
    <row r="11" spans="1:25" x14ac:dyDescent="0.15">
      <c r="A11" s="91"/>
      <c r="B11" s="22" t="s">
        <v>104</v>
      </c>
      <c r="C11" s="17">
        <v>40</v>
      </c>
      <c r="D11" s="17"/>
      <c r="E11" s="17"/>
      <c r="F11" s="17">
        <v>7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92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x14ac:dyDescent="0.15">
      <c r="A13" s="90" t="s">
        <v>33</v>
      </c>
      <c r="B13" s="13" t="s">
        <v>105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v>80</v>
      </c>
      <c r="P13" s="14"/>
      <c r="Q13" s="14"/>
      <c r="R13" s="14"/>
      <c r="S13" s="14"/>
      <c r="T13" s="14"/>
      <c r="U13" s="14"/>
      <c r="V13" s="15"/>
      <c r="W13" s="15"/>
      <c r="X13" s="15"/>
      <c r="Y13" s="7"/>
    </row>
    <row r="14" spans="1:25" x14ac:dyDescent="0.15">
      <c r="A14" s="91"/>
      <c r="B14" s="16" t="s">
        <v>106</v>
      </c>
      <c r="C14" s="17"/>
      <c r="D14" s="17">
        <v>5</v>
      </c>
      <c r="E14" s="17"/>
      <c r="F14" s="17"/>
      <c r="G14" s="17">
        <v>18</v>
      </c>
      <c r="H14" s="17"/>
      <c r="I14" s="17"/>
      <c r="J14" s="17"/>
      <c r="K14" s="17"/>
      <c r="L14" s="17"/>
      <c r="M14" s="17"/>
      <c r="N14" s="17"/>
      <c r="O14" s="17">
        <v>25</v>
      </c>
      <c r="P14" s="17">
        <f>1/10</f>
        <v>0.1</v>
      </c>
      <c r="Q14" s="17">
        <v>28</v>
      </c>
      <c r="R14" s="17"/>
      <c r="S14" s="17"/>
      <c r="T14" s="17"/>
      <c r="U14" s="17"/>
      <c r="V14" s="18"/>
      <c r="W14" s="18"/>
      <c r="X14" s="18"/>
      <c r="Y14" s="7"/>
    </row>
    <row r="15" spans="1:25" x14ac:dyDescent="0.15">
      <c r="A15" s="91"/>
      <c r="B15" s="16" t="s">
        <v>107</v>
      </c>
      <c r="C15" s="17">
        <v>40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>
        <v>25</v>
      </c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93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36</v>
      </c>
      <c r="C17" s="25">
        <f>SUM(C5:C12)</f>
        <v>80</v>
      </c>
      <c r="D17" s="25">
        <f t="shared" ref="D17:X17" si="0">SUM(D5:D12)</f>
        <v>0</v>
      </c>
      <c r="E17" s="25">
        <f t="shared" si="0"/>
        <v>14</v>
      </c>
      <c r="F17" s="25">
        <f t="shared" si="0"/>
        <v>14</v>
      </c>
      <c r="G17" s="25">
        <f t="shared" si="0"/>
        <v>0</v>
      </c>
      <c r="H17" s="25">
        <f t="shared" si="0"/>
        <v>35</v>
      </c>
      <c r="I17" s="25">
        <f t="shared" si="0"/>
        <v>40</v>
      </c>
      <c r="J17" s="25">
        <f t="shared" si="0"/>
        <v>30</v>
      </c>
      <c r="K17" s="25">
        <f t="shared" si="0"/>
        <v>45</v>
      </c>
      <c r="L17" s="25">
        <f t="shared" si="0"/>
        <v>20</v>
      </c>
      <c r="M17" s="25">
        <f t="shared" si="0"/>
        <v>25</v>
      </c>
      <c r="N17" s="25">
        <f t="shared" si="0"/>
        <v>5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70</v>
      </c>
      <c r="T17" s="25">
        <f t="shared" si="0"/>
        <v>70</v>
      </c>
      <c r="U17" s="25">
        <f t="shared" si="0"/>
        <v>5</v>
      </c>
      <c r="V17" s="25">
        <f t="shared" si="0"/>
        <v>50</v>
      </c>
      <c r="W17" s="26">
        <f t="shared" si="0"/>
        <v>0</v>
      </c>
      <c r="X17" s="26">
        <f t="shared" si="0"/>
        <v>0</v>
      </c>
      <c r="Y17" s="7"/>
    </row>
    <row r="18" spans="1:25" x14ac:dyDescent="0.15">
      <c r="A18" s="27"/>
      <c r="B18" s="28" t="s">
        <v>37</v>
      </c>
      <c r="C18" s="29">
        <f>SUM(A17*C17)/1000</f>
        <v>0.08</v>
      </c>
      <c r="D18" s="29">
        <f>+(A17*D17)/1000</f>
        <v>0</v>
      </c>
      <c r="E18" s="29">
        <f>+(A17*E17)/1000</f>
        <v>1.4E-2</v>
      </c>
      <c r="F18" s="29">
        <f>+(A17*F17)/1000</f>
        <v>1.4E-2</v>
      </c>
      <c r="G18" s="29">
        <f>+(A17*G17)/1000</f>
        <v>0</v>
      </c>
      <c r="H18" s="29">
        <f>+(A17*H17)/1000</f>
        <v>3.5000000000000003E-2</v>
      </c>
      <c r="I18" s="29">
        <f>+(A17*I17)/1000</f>
        <v>0.04</v>
      </c>
      <c r="J18" s="29">
        <f>+(A17*J17)/1000</f>
        <v>0.03</v>
      </c>
      <c r="K18" s="29">
        <f>+(A17*K17)/1000</f>
        <v>4.4999999999999998E-2</v>
      </c>
      <c r="L18" s="29">
        <f>+(A17*L17)/1000</f>
        <v>0.02</v>
      </c>
      <c r="M18" s="29">
        <f>+(A17*M17)/1000</f>
        <v>2.5000000000000001E-2</v>
      </c>
      <c r="N18" s="29">
        <f>+(A17*N17)/1000</f>
        <v>5.0000000000000001E-3</v>
      </c>
      <c r="O18" s="29">
        <f>+(A17*O17)/1000</f>
        <v>0</v>
      </c>
      <c r="P18" s="29">
        <f>+(A17*P17)/1000</f>
        <v>0</v>
      </c>
      <c r="Q18" s="29">
        <f>+(A17*Q17)/1000</f>
        <v>0</v>
      </c>
      <c r="R18" s="29">
        <f>+(A17*R17)/1000</f>
        <v>0</v>
      </c>
      <c r="S18" s="29">
        <f>+(A17*S17)/1000</f>
        <v>7.0000000000000007E-2</v>
      </c>
      <c r="T18" s="29">
        <f>+(A17*T17)/1000</f>
        <v>7.0000000000000007E-2</v>
      </c>
      <c r="U18" s="29">
        <f>+(A17*U17)/1000</f>
        <v>5.0000000000000001E-3</v>
      </c>
      <c r="V18" s="29">
        <f>+(A17*V17)/1000</f>
        <v>0.05</v>
      </c>
      <c r="W18" s="29">
        <f>+(A17*W17)/1000</f>
        <v>0</v>
      </c>
      <c r="X18" s="29">
        <f>+(A17*X17)/1000</f>
        <v>0</v>
      </c>
      <c r="Y18" s="7"/>
    </row>
    <row r="19" spans="1:25" x14ac:dyDescent="0.15">
      <c r="A19" s="23">
        <f>SUM(D2)</f>
        <v>1</v>
      </c>
      <c r="B19" s="28" t="s">
        <v>38</v>
      </c>
      <c r="C19" s="30">
        <f>SUM(C13:C16)</f>
        <v>40</v>
      </c>
      <c r="D19" s="30">
        <f t="shared" ref="D19:X19" si="1">SUM(D13:D16)</f>
        <v>5</v>
      </c>
      <c r="E19" s="30">
        <f t="shared" si="1"/>
        <v>0</v>
      </c>
      <c r="F19" s="30">
        <f t="shared" si="1"/>
        <v>0</v>
      </c>
      <c r="G19" s="30">
        <f t="shared" si="1"/>
        <v>18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>SUM(N13:N16)</f>
        <v>0</v>
      </c>
      <c r="O19" s="30">
        <f t="shared" si="1"/>
        <v>105</v>
      </c>
      <c r="P19" s="30">
        <f t="shared" si="1"/>
        <v>0.1</v>
      </c>
      <c r="Q19" s="30">
        <f t="shared" si="1"/>
        <v>28</v>
      </c>
      <c r="R19" s="30">
        <f t="shared" si="1"/>
        <v>25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1">
        <f t="shared" si="1"/>
        <v>0</v>
      </c>
      <c r="X19" s="31">
        <f t="shared" si="1"/>
        <v>0</v>
      </c>
      <c r="Y19" s="7"/>
    </row>
    <row r="20" spans="1:25" ht="11.25" thickBot="1" x14ac:dyDescent="0.2">
      <c r="A20" s="32"/>
      <c r="B20" s="33" t="s">
        <v>39</v>
      </c>
      <c r="C20" s="34">
        <f>SUM(A19*C19)/1000</f>
        <v>0.04</v>
      </c>
      <c r="D20" s="34">
        <f>+(A19*D19)/1000</f>
        <v>5.0000000000000001E-3</v>
      </c>
      <c r="E20" s="34">
        <f>+(A19*E19)/1000</f>
        <v>0</v>
      </c>
      <c r="F20" s="34">
        <f>+(A19*F19)/1000</f>
        <v>0</v>
      </c>
      <c r="G20" s="34">
        <f>+(A19*G19)/1000</f>
        <v>1.7999999999999999E-2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0</v>
      </c>
      <c r="O20" s="34">
        <f>+(A19*O19)/1000</f>
        <v>0.105</v>
      </c>
      <c r="P20" s="34">
        <f>+(A19*P19)</f>
        <v>0.1</v>
      </c>
      <c r="Q20" s="34">
        <f>+(A19*Q19)/1000</f>
        <v>2.8000000000000001E-2</v>
      </c>
      <c r="R20" s="34">
        <f>+(A19*R19)/1000</f>
        <v>2.5000000000000001E-2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</row>
    <row r="21" spans="1:25" x14ac:dyDescent="0.15">
      <c r="A21" s="94" t="s">
        <v>40</v>
      </c>
      <c r="B21" s="95"/>
      <c r="C21" s="36">
        <f>+C20+C18</f>
        <v>0.12</v>
      </c>
      <c r="D21" s="36">
        <f t="shared" ref="D21:X21" si="2">+D20+D18</f>
        <v>5.0000000000000001E-3</v>
      </c>
      <c r="E21" s="36">
        <f t="shared" si="2"/>
        <v>1.4E-2</v>
      </c>
      <c r="F21" s="36">
        <f t="shared" si="2"/>
        <v>1.4E-2</v>
      </c>
      <c r="G21" s="36">
        <f t="shared" si="2"/>
        <v>1.7999999999999999E-2</v>
      </c>
      <c r="H21" s="36">
        <f t="shared" si="2"/>
        <v>3.5000000000000003E-2</v>
      </c>
      <c r="I21" s="36">
        <f t="shared" si="2"/>
        <v>0.04</v>
      </c>
      <c r="J21" s="36">
        <f t="shared" si="2"/>
        <v>0.03</v>
      </c>
      <c r="K21" s="36">
        <f t="shared" si="2"/>
        <v>4.4999999999999998E-2</v>
      </c>
      <c r="L21" s="36">
        <f t="shared" si="2"/>
        <v>0.02</v>
      </c>
      <c r="M21" s="36">
        <f t="shared" si="2"/>
        <v>2.5000000000000001E-2</v>
      </c>
      <c r="N21" s="36">
        <f t="shared" si="2"/>
        <v>5.0000000000000001E-3</v>
      </c>
      <c r="O21" s="36">
        <f t="shared" si="2"/>
        <v>0.105</v>
      </c>
      <c r="P21" s="36">
        <f t="shared" si="2"/>
        <v>0.1</v>
      </c>
      <c r="Q21" s="36">
        <f t="shared" si="2"/>
        <v>2.8000000000000001E-2</v>
      </c>
      <c r="R21" s="36">
        <f t="shared" si="2"/>
        <v>2.5000000000000001E-2</v>
      </c>
      <c r="S21" s="36">
        <f t="shared" si="2"/>
        <v>7.0000000000000007E-2</v>
      </c>
      <c r="T21" s="36">
        <f t="shared" si="2"/>
        <v>7.0000000000000007E-2</v>
      </c>
      <c r="U21" s="36">
        <f t="shared" si="2"/>
        <v>5.0000000000000001E-3</v>
      </c>
      <c r="V21" s="36">
        <f t="shared" si="2"/>
        <v>0.05</v>
      </c>
      <c r="W21" s="37">
        <f t="shared" si="2"/>
        <v>0</v>
      </c>
      <c r="X21" s="37">
        <f t="shared" si="2"/>
        <v>0</v>
      </c>
      <c r="Y21" s="7"/>
    </row>
    <row r="22" spans="1:25" x14ac:dyDescent="0.15">
      <c r="A22" s="87" t="s">
        <v>41</v>
      </c>
      <c r="B22" s="89"/>
      <c r="C22" s="38">
        <v>264</v>
      </c>
      <c r="D22" s="38">
        <v>578</v>
      </c>
      <c r="E22" s="38">
        <v>2352</v>
      </c>
      <c r="F22" s="38">
        <v>1748</v>
      </c>
      <c r="G22" s="38">
        <v>390</v>
      </c>
      <c r="H22" s="38">
        <v>414</v>
      </c>
      <c r="I22" s="38">
        <v>137</v>
      </c>
      <c r="J22" s="38">
        <v>94</v>
      </c>
      <c r="K22" s="38">
        <v>2373</v>
      </c>
      <c r="L22" s="38">
        <v>268</v>
      </c>
      <c r="M22" s="38">
        <v>132</v>
      </c>
      <c r="N22" s="38">
        <v>198</v>
      </c>
      <c r="O22" s="38">
        <v>348</v>
      </c>
      <c r="P22" s="38">
        <v>53</v>
      </c>
      <c r="Q22" s="38">
        <v>209</v>
      </c>
      <c r="R22" s="38">
        <v>862</v>
      </c>
      <c r="S22" s="38">
        <v>762</v>
      </c>
      <c r="T22" s="38">
        <v>526</v>
      </c>
      <c r="U22" s="38">
        <v>153</v>
      </c>
      <c r="V22" s="38">
        <v>200</v>
      </c>
      <c r="W22" s="39"/>
      <c r="X22" s="39"/>
      <c r="Y22" s="7"/>
    </row>
    <row r="23" spans="1:25" x14ac:dyDescent="0.15">
      <c r="A23" s="40">
        <f>SUM(A17)</f>
        <v>1</v>
      </c>
      <c r="B23" s="41" t="s">
        <v>42</v>
      </c>
      <c r="C23" s="42">
        <f>SUM(C18*C22)</f>
        <v>21.12</v>
      </c>
      <c r="D23" s="42">
        <f>SUM(D18*D22)</f>
        <v>0</v>
      </c>
      <c r="E23" s="42">
        <f t="shared" ref="E23:X23" si="3">SUM(E18*E22)</f>
        <v>32.927999999999997</v>
      </c>
      <c r="F23" s="42">
        <f t="shared" si="3"/>
        <v>24.472000000000001</v>
      </c>
      <c r="G23" s="42">
        <f t="shared" si="3"/>
        <v>0</v>
      </c>
      <c r="H23" s="42">
        <f t="shared" si="3"/>
        <v>14.490000000000002</v>
      </c>
      <c r="I23" s="42">
        <f t="shared" si="3"/>
        <v>5.48</v>
      </c>
      <c r="J23" s="42">
        <f t="shared" si="3"/>
        <v>2.82</v>
      </c>
      <c r="K23" s="42">
        <f t="shared" si="3"/>
        <v>106.785</v>
      </c>
      <c r="L23" s="42">
        <f t="shared" si="3"/>
        <v>5.36</v>
      </c>
      <c r="M23" s="42">
        <f t="shared" si="3"/>
        <v>3.3000000000000003</v>
      </c>
      <c r="N23" s="42">
        <f t="shared" si="3"/>
        <v>0.99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53.34</v>
      </c>
      <c r="T23" s="42">
        <f t="shared" si="3"/>
        <v>36.82</v>
      </c>
      <c r="U23" s="42">
        <f t="shared" si="3"/>
        <v>0.76500000000000001</v>
      </c>
      <c r="V23" s="42">
        <f t="shared" si="3"/>
        <v>10</v>
      </c>
      <c r="W23" s="42">
        <f t="shared" si="3"/>
        <v>0</v>
      </c>
      <c r="X23" s="42">
        <f t="shared" si="3"/>
        <v>0</v>
      </c>
      <c r="Y23" s="43">
        <f>SUM(C23:X23)</f>
        <v>318.67</v>
      </c>
    </row>
    <row r="24" spans="1:25" x14ac:dyDescent="0.15">
      <c r="A24" s="40">
        <f>SUM(A19)</f>
        <v>1</v>
      </c>
      <c r="B24" s="41" t="s">
        <v>42</v>
      </c>
      <c r="C24" s="42">
        <f>SUM(C20*C22)</f>
        <v>10.56</v>
      </c>
      <c r="D24" s="42">
        <f>SUM(D20*D22)</f>
        <v>2.89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7.02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36.54</v>
      </c>
      <c r="P24" s="42">
        <f t="shared" si="4"/>
        <v>5.3000000000000007</v>
      </c>
      <c r="Q24" s="42">
        <f t="shared" si="4"/>
        <v>5.8520000000000003</v>
      </c>
      <c r="R24" s="42">
        <f t="shared" si="4"/>
        <v>21.55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89.712000000000003</v>
      </c>
    </row>
    <row r="25" spans="1:25" x14ac:dyDescent="0.15">
      <c r="A25" s="96" t="s">
        <v>43</v>
      </c>
      <c r="B25" s="97"/>
      <c r="C25" s="44">
        <f>SUM(C23:C24)</f>
        <v>31.68</v>
      </c>
      <c r="D25" s="44">
        <f t="shared" ref="D25:X25" si="5">+D21*D22</f>
        <v>2.89</v>
      </c>
      <c r="E25" s="44">
        <f t="shared" si="5"/>
        <v>32.927999999999997</v>
      </c>
      <c r="F25" s="44">
        <f t="shared" si="5"/>
        <v>24.472000000000001</v>
      </c>
      <c r="G25" s="44">
        <f t="shared" si="5"/>
        <v>7.02</v>
      </c>
      <c r="H25" s="44">
        <f t="shared" si="5"/>
        <v>14.490000000000002</v>
      </c>
      <c r="I25" s="44">
        <f t="shared" si="5"/>
        <v>5.48</v>
      </c>
      <c r="J25" s="44">
        <f t="shared" si="5"/>
        <v>2.82</v>
      </c>
      <c r="K25" s="44">
        <f t="shared" si="5"/>
        <v>106.785</v>
      </c>
      <c r="L25" s="44">
        <f t="shared" si="5"/>
        <v>5.36</v>
      </c>
      <c r="M25" s="44">
        <f t="shared" si="5"/>
        <v>3.3000000000000003</v>
      </c>
      <c r="N25" s="44">
        <f t="shared" si="5"/>
        <v>0.99</v>
      </c>
      <c r="O25" s="44">
        <f t="shared" si="5"/>
        <v>36.54</v>
      </c>
      <c r="P25" s="44">
        <f t="shared" si="5"/>
        <v>5.3000000000000007</v>
      </c>
      <c r="Q25" s="44">
        <f t="shared" si="5"/>
        <v>5.8520000000000003</v>
      </c>
      <c r="R25" s="44">
        <f t="shared" si="5"/>
        <v>21.55</v>
      </c>
      <c r="S25" s="44">
        <f t="shared" si="5"/>
        <v>53.34</v>
      </c>
      <c r="T25" s="44">
        <f t="shared" si="5"/>
        <v>36.82</v>
      </c>
      <c r="U25" s="44">
        <f t="shared" si="5"/>
        <v>0.76500000000000001</v>
      </c>
      <c r="V25" s="44">
        <f t="shared" si="5"/>
        <v>10</v>
      </c>
      <c r="W25" s="45">
        <f t="shared" si="5"/>
        <v>0</v>
      </c>
      <c r="X25" s="45">
        <f t="shared" si="5"/>
        <v>0</v>
      </c>
      <c r="Y25" s="43">
        <f>SUM(C25:X25)</f>
        <v>408.38200000000001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1" t="s">
        <v>44</v>
      </c>
      <c r="B28" s="81"/>
      <c r="C28" s="50"/>
      <c r="H28" s="81" t="s">
        <v>45</v>
      </c>
      <c r="I28" s="81"/>
      <c r="J28" s="81"/>
      <c r="K28" s="81"/>
      <c r="P28" s="81" t="s">
        <v>46</v>
      </c>
      <c r="Q28" s="81"/>
      <c r="R28" s="81"/>
      <c r="S28" s="81"/>
    </row>
    <row r="31" spans="1:25" x14ac:dyDescent="0.15">
      <c r="B31" s="98" t="s">
        <v>0</v>
      </c>
      <c r="C31" s="98"/>
      <c r="D31" s="98"/>
      <c r="E31" s="98"/>
      <c r="F31" s="98"/>
      <c r="G31" s="98"/>
      <c r="H31" s="98"/>
      <c r="I31" s="98"/>
      <c r="J31" s="98"/>
      <c r="L31" s="2"/>
      <c r="M31" s="99" t="s">
        <v>1</v>
      </c>
      <c r="N31" s="99"/>
      <c r="O31" s="99"/>
      <c r="P31" s="99"/>
      <c r="Q31" s="99"/>
      <c r="R31" s="99" t="s">
        <v>47</v>
      </c>
      <c r="S31" s="99"/>
      <c r="T31" s="99"/>
      <c r="U31" s="99"/>
      <c r="V31" s="99"/>
    </row>
    <row r="32" spans="1:25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82"/>
      <c r="Q32" s="82"/>
      <c r="R32" s="82"/>
      <c r="S32" s="82"/>
      <c r="T32" s="5"/>
      <c r="U32" s="5"/>
      <c r="V32" s="5"/>
    </row>
    <row r="33" spans="1:26" x14ac:dyDescent="0.15">
      <c r="A33" s="83"/>
      <c r="B33" s="84"/>
      <c r="C33" s="87" t="s">
        <v>4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9"/>
      <c r="W33" s="6"/>
      <c r="X33" s="6"/>
      <c r="Y33" s="7"/>
    </row>
    <row r="34" spans="1:26" ht="55.5" thickBot="1" x14ac:dyDescent="0.2">
      <c r="A34" s="85"/>
      <c r="B34" s="86"/>
      <c r="C34" s="8" t="s">
        <v>5</v>
      </c>
      <c r="D34" s="10" t="s">
        <v>6</v>
      </c>
      <c r="E34" s="10" t="s">
        <v>8</v>
      </c>
      <c r="F34" s="10" t="s">
        <v>10</v>
      </c>
      <c r="G34" s="10" t="s">
        <v>70</v>
      </c>
      <c r="H34" s="10" t="s">
        <v>18</v>
      </c>
      <c r="I34" s="10" t="s">
        <v>12</v>
      </c>
      <c r="J34" s="10" t="s">
        <v>11</v>
      </c>
      <c r="K34" s="10" t="s">
        <v>130</v>
      </c>
      <c r="L34" s="10" t="s">
        <v>108</v>
      </c>
      <c r="M34" s="10" t="s">
        <v>79</v>
      </c>
      <c r="N34" s="10" t="s">
        <v>52</v>
      </c>
      <c r="O34" s="10" t="s">
        <v>22</v>
      </c>
      <c r="P34" s="10" t="s">
        <v>85</v>
      </c>
      <c r="Q34" s="10" t="s">
        <v>23</v>
      </c>
      <c r="R34" s="10" t="s">
        <v>129</v>
      </c>
      <c r="S34" s="10" t="s">
        <v>131</v>
      </c>
      <c r="T34" s="10"/>
      <c r="U34" s="10"/>
      <c r="V34" s="9"/>
      <c r="W34" s="9"/>
      <c r="X34" s="9"/>
      <c r="Y34" s="7"/>
    </row>
    <row r="35" spans="1:26" x14ac:dyDescent="0.15">
      <c r="A35" s="90" t="s">
        <v>26</v>
      </c>
      <c r="B35" s="13" t="s">
        <v>109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>
        <v>60</v>
      </c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6" x14ac:dyDescent="0.15">
      <c r="A36" s="91"/>
      <c r="B36" s="16" t="s">
        <v>110</v>
      </c>
      <c r="C36" s="17"/>
      <c r="D36" s="17">
        <v>5</v>
      </c>
      <c r="E36" s="17"/>
      <c r="F36" s="17">
        <v>18</v>
      </c>
      <c r="G36" s="17">
        <f>1/8</f>
        <v>0.125</v>
      </c>
      <c r="H36" s="17">
        <v>30</v>
      </c>
      <c r="I36" s="17"/>
      <c r="J36" s="17"/>
      <c r="K36" s="17"/>
      <c r="L36" s="17"/>
      <c r="M36" s="17"/>
      <c r="N36" s="17"/>
      <c r="O36" s="17"/>
      <c r="P36" s="17"/>
      <c r="Q36" s="17">
        <v>25</v>
      </c>
      <c r="R36" s="17"/>
      <c r="S36" s="17"/>
      <c r="T36" s="17"/>
      <c r="U36" s="17"/>
      <c r="V36" s="18"/>
      <c r="W36" s="18"/>
      <c r="X36" s="18"/>
      <c r="Y36" s="7"/>
    </row>
    <row r="37" spans="1:26" x14ac:dyDescent="0.15">
      <c r="A37" s="91"/>
      <c r="B37" s="16" t="s">
        <v>111</v>
      </c>
      <c r="C37" s="17"/>
      <c r="D37" s="17"/>
      <c r="E37" s="17">
        <v>12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6" ht="11.25" thickBot="1" x14ac:dyDescent="0.2">
      <c r="A38" s="92"/>
      <c r="B38" s="19" t="s">
        <v>32</v>
      </c>
      <c r="C38" s="20">
        <v>50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6" x14ac:dyDescent="0.15">
      <c r="A39" s="90" t="s">
        <v>31</v>
      </c>
      <c r="B39" s="13" t="s">
        <v>112</v>
      </c>
      <c r="C39" s="14"/>
      <c r="D39" s="14">
        <v>5</v>
      </c>
      <c r="E39" s="14"/>
      <c r="F39" s="14"/>
      <c r="G39" s="14"/>
      <c r="H39" s="14"/>
      <c r="I39" s="14"/>
      <c r="J39" s="14"/>
      <c r="K39" s="14">
        <v>80</v>
      </c>
      <c r="L39" s="14"/>
      <c r="M39" s="14"/>
      <c r="N39" s="14"/>
      <c r="O39" s="14">
        <v>3</v>
      </c>
      <c r="P39" s="14">
        <f>1/15</f>
        <v>6.6666666666666666E-2</v>
      </c>
      <c r="Q39" s="14"/>
      <c r="R39" s="14">
        <f>1/15</f>
        <v>6.6666666666666666E-2</v>
      </c>
      <c r="S39" s="14">
        <v>1</v>
      </c>
      <c r="T39" s="14"/>
      <c r="U39" s="14"/>
      <c r="V39" s="15"/>
      <c r="W39" s="15"/>
      <c r="X39" s="15"/>
      <c r="Y39" s="7"/>
    </row>
    <row r="40" spans="1:26" x14ac:dyDescent="0.15">
      <c r="A40" s="91"/>
      <c r="B40" s="16" t="s">
        <v>113</v>
      </c>
      <c r="C40" s="17"/>
      <c r="D40" s="17">
        <v>15</v>
      </c>
      <c r="E40" s="17"/>
      <c r="F40" s="17"/>
      <c r="G40" s="17"/>
      <c r="H40" s="17"/>
      <c r="I40" s="17"/>
      <c r="J40" s="17"/>
      <c r="K40" s="17"/>
      <c r="L40" s="17">
        <v>30</v>
      </c>
      <c r="M40" s="17">
        <v>30</v>
      </c>
      <c r="N40" s="17"/>
      <c r="O40" s="17">
        <v>3</v>
      </c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6" x14ac:dyDescent="0.15">
      <c r="A41" s="91"/>
      <c r="B41" s="16" t="s">
        <v>114</v>
      </c>
      <c r="C41" s="17">
        <v>60</v>
      </c>
      <c r="D41" s="17"/>
      <c r="E41" s="17">
        <v>15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6" ht="11.25" thickBot="1" x14ac:dyDescent="0.2">
      <c r="A42" s="92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  <c r="Z42" s="1" t="s">
        <v>115</v>
      </c>
    </row>
    <row r="43" spans="1:26" x14ac:dyDescent="0.15">
      <c r="A43" s="90" t="s">
        <v>33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6" x14ac:dyDescent="0.15">
      <c r="A44" s="91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6" x14ac:dyDescent="0.15">
      <c r="A45" s="91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6" ht="11.25" thickBot="1" x14ac:dyDescent="0.2">
      <c r="A46" s="93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6" ht="11.25" thickBot="1" x14ac:dyDescent="0.2">
      <c r="A47" s="23">
        <f>SUM(C32)</f>
        <v>1</v>
      </c>
      <c r="B47" s="24" t="s">
        <v>57</v>
      </c>
      <c r="C47" s="25">
        <f>SUM(C35:C38)</f>
        <v>50</v>
      </c>
      <c r="D47" s="25">
        <f t="shared" ref="D47:X47" si="6">SUM(D35:D38)</f>
        <v>5</v>
      </c>
      <c r="E47" s="25">
        <f t="shared" si="6"/>
        <v>12</v>
      </c>
      <c r="F47" s="25">
        <f t="shared" si="6"/>
        <v>18</v>
      </c>
      <c r="G47" s="25">
        <f t="shared" si="6"/>
        <v>0.125</v>
      </c>
      <c r="H47" s="25">
        <f t="shared" si="6"/>
        <v>30</v>
      </c>
      <c r="I47" s="25">
        <f t="shared" si="6"/>
        <v>0</v>
      </c>
      <c r="J47" s="25">
        <f t="shared" si="6"/>
        <v>0</v>
      </c>
      <c r="K47" s="25">
        <f t="shared" si="6"/>
        <v>0</v>
      </c>
      <c r="L47" s="25">
        <f t="shared" si="6"/>
        <v>0</v>
      </c>
      <c r="M47" s="25">
        <f t="shared" si="6"/>
        <v>0</v>
      </c>
      <c r="N47" s="25">
        <f t="shared" si="6"/>
        <v>60</v>
      </c>
      <c r="O47" s="25">
        <f t="shared" si="6"/>
        <v>0</v>
      </c>
      <c r="P47" s="25">
        <f t="shared" si="6"/>
        <v>0</v>
      </c>
      <c r="Q47" s="25">
        <f t="shared" si="6"/>
        <v>25</v>
      </c>
      <c r="R47" s="25">
        <f t="shared" si="6"/>
        <v>0</v>
      </c>
      <c r="S47" s="25">
        <f t="shared" si="6"/>
        <v>0</v>
      </c>
      <c r="T47" s="25">
        <f t="shared" si="6"/>
        <v>0</v>
      </c>
      <c r="U47" s="25">
        <f t="shared" si="6"/>
        <v>0</v>
      </c>
      <c r="V47" s="25">
        <f t="shared" si="6"/>
        <v>0</v>
      </c>
      <c r="W47" s="25">
        <f t="shared" si="6"/>
        <v>0</v>
      </c>
      <c r="X47" s="25">
        <f t="shared" si="6"/>
        <v>0</v>
      </c>
      <c r="Y47" s="7"/>
    </row>
    <row r="48" spans="1:26" x14ac:dyDescent="0.15">
      <c r="A48" s="27"/>
      <c r="B48" s="28" t="s">
        <v>58</v>
      </c>
      <c r="C48" s="29">
        <f>SUM(A47*C47)/1000</f>
        <v>0.05</v>
      </c>
      <c r="D48" s="29">
        <f>+(A47*D47)/1000</f>
        <v>5.0000000000000001E-3</v>
      </c>
      <c r="E48" s="29">
        <f>+(A47*E47)/1000</f>
        <v>1.2E-2</v>
      </c>
      <c r="F48" s="29">
        <f>+(A47*F47)/1000</f>
        <v>1.7999999999999999E-2</v>
      </c>
      <c r="G48" s="29">
        <f>+(A47*G47)</f>
        <v>0.125</v>
      </c>
      <c r="H48" s="29">
        <f>+(A47*H47)/1000</f>
        <v>0.03</v>
      </c>
      <c r="I48" s="29">
        <f>+(A47*I47)/1000</f>
        <v>0</v>
      </c>
      <c r="J48" s="29">
        <f>+(A47*J47)/1000</f>
        <v>0</v>
      </c>
      <c r="K48" s="29">
        <f>+(A47*K47)/1000</f>
        <v>0</v>
      </c>
      <c r="L48" s="29">
        <f>+(A47*L47)/1000</f>
        <v>0</v>
      </c>
      <c r="M48" s="29">
        <f>+(A47*M47)/1000</f>
        <v>0</v>
      </c>
      <c r="N48" s="29">
        <f>+(A47*N47)/1000</f>
        <v>0.06</v>
      </c>
      <c r="O48" s="29">
        <f>+(A47*O47)/1000</f>
        <v>0</v>
      </c>
      <c r="P48" s="29">
        <f>+(A47*P47)/1000</f>
        <v>0</v>
      </c>
      <c r="Q48" s="29">
        <f>+(A47*Q47)/1000</f>
        <v>2.5000000000000001E-2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7"/>
    </row>
    <row r="49" spans="1:25" x14ac:dyDescent="0.15">
      <c r="A49" s="23">
        <f>SUM(D32)</f>
        <v>1</v>
      </c>
      <c r="B49" s="28" t="s">
        <v>59</v>
      </c>
      <c r="C49" s="30">
        <f>SUM(C39:C42)</f>
        <v>60</v>
      </c>
      <c r="D49" s="30">
        <f t="shared" ref="D49:X49" si="7">SUM(D39:D42)</f>
        <v>20</v>
      </c>
      <c r="E49" s="30">
        <f t="shared" si="7"/>
        <v>15</v>
      </c>
      <c r="F49" s="30">
        <f t="shared" si="7"/>
        <v>0</v>
      </c>
      <c r="G49" s="30">
        <f t="shared" si="7"/>
        <v>0</v>
      </c>
      <c r="H49" s="30">
        <f t="shared" si="7"/>
        <v>0</v>
      </c>
      <c r="I49" s="30">
        <f t="shared" si="7"/>
        <v>0</v>
      </c>
      <c r="J49" s="30">
        <f t="shared" si="7"/>
        <v>0</v>
      </c>
      <c r="K49" s="30">
        <f t="shared" si="7"/>
        <v>80</v>
      </c>
      <c r="L49" s="30">
        <f t="shared" si="7"/>
        <v>30</v>
      </c>
      <c r="M49" s="30">
        <f t="shared" si="7"/>
        <v>30</v>
      </c>
      <c r="N49" s="30">
        <f t="shared" si="7"/>
        <v>0</v>
      </c>
      <c r="O49" s="30">
        <f t="shared" si="7"/>
        <v>6</v>
      </c>
      <c r="P49" s="30">
        <f t="shared" si="7"/>
        <v>6.6666666666666666E-2</v>
      </c>
      <c r="Q49" s="30">
        <f t="shared" si="7"/>
        <v>0</v>
      </c>
      <c r="R49" s="30">
        <f t="shared" si="7"/>
        <v>6.6666666666666666E-2</v>
      </c>
      <c r="S49" s="30">
        <f t="shared" si="7"/>
        <v>1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7"/>
    </row>
    <row r="50" spans="1:25" ht="11.25" thickBot="1" x14ac:dyDescent="0.2">
      <c r="A50" s="32"/>
      <c r="B50" s="33" t="s">
        <v>60</v>
      </c>
      <c r="C50" s="34">
        <f>SUM(A49*C49)/1000</f>
        <v>0.06</v>
      </c>
      <c r="D50" s="34">
        <f>+(A49*D49)/1000</f>
        <v>0.02</v>
      </c>
      <c r="E50" s="34">
        <f>+(A49*E49)/1000</f>
        <v>1.4999999999999999E-2</v>
      </c>
      <c r="F50" s="34">
        <f>+(A49*F49)/1000</f>
        <v>0</v>
      </c>
      <c r="G50" s="34">
        <f>+(A49*G49)/1000</f>
        <v>0</v>
      </c>
      <c r="H50" s="34">
        <f>+(A49*H49)/1000</f>
        <v>0</v>
      </c>
      <c r="I50" s="34">
        <f>+(A49*I49)/1000</f>
        <v>0</v>
      </c>
      <c r="J50" s="34">
        <f>+(A49*J49)/1000</f>
        <v>0</v>
      </c>
      <c r="K50" s="34">
        <f>+(A49*K49)/1000</f>
        <v>0.08</v>
      </c>
      <c r="L50" s="34">
        <f>+(A49*L49)/1000</f>
        <v>0.03</v>
      </c>
      <c r="M50" s="34">
        <f>+(A49*M49)/1000</f>
        <v>0.03</v>
      </c>
      <c r="N50" s="34">
        <f>+(A49*N49)/1000</f>
        <v>0</v>
      </c>
      <c r="O50" s="34">
        <f>+(A49*O49)/1000</f>
        <v>6.0000000000000001E-3</v>
      </c>
      <c r="P50" s="34">
        <f>+(A49*P49)/1000</f>
        <v>6.666666666666667E-5</v>
      </c>
      <c r="Q50" s="34">
        <f>+(A49*Q49)/1000</f>
        <v>0</v>
      </c>
      <c r="R50" s="34">
        <f>+(A49*R49)/1000</f>
        <v>6.666666666666667E-5</v>
      </c>
      <c r="S50" s="34">
        <f>+(A49*S49)/1000</f>
        <v>1E-3</v>
      </c>
      <c r="T50" s="34">
        <f>+(A49*T49)/1000</f>
        <v>0</v>
      </c>
      <c r="U50" s="34">
        <f>+(A49*U49)/1000</f>
        <v>0</v>
      </c>
      <c r="V50" s="35">
        <f>+(A49*V49)/1000</f>
        <v>0</v>
      </c>
      <c r="W50" s="35">
        <f>+(A49*W49)/1000</f>
        <v>0</v>
      </c>
      <c r="X50" s="35">
        <f>+(A49*X49)/1000</f>
        <v>0</v>
      </c>
      <c r="Y50" s="7"/>
    </row>
    <row r="51" spans="1:25" x14ac:dyDescent="0.15">
      <c r="A51" s="94" t="s">
        <v>40</v>
      </c>
      <c r="B51" s="95"/>
      <c r="C51" s="36">
        <f>+C50+C48</f>
        <v>0.11</v>
      </c>
      <c r="D51" s="36">
        <f t="shared" ref="D51:X51" si="8">+D50+D48</f>
        <v>2.5000000000000001E-2</v>
      </c>
      <c r="E51" s="36">
        <f t="shared" si="8"/>
        <v>2.7E-2</v>
      </c>
      <c r="F51" s="36">
        <f t="shared" si="8"/>
        <v>1.7999999999999999E-2</v>
      </c>
      <c r="G51" s="36">
        <f t="shared" si="8"/>
        <v>0.125</v>
      </c>
      <c r="H51" s="36">
        <f t="shared" si="8"/>
        <v>0.03</v>
      </c>
      <c r="I51" s="36">
        <f t="shared" si="8"/>
        <v>0</v>
      </c>
      <c r="J51" s="36">
        <f t="shared" si="8"/>
        <v>0</v>
      </c>
      <c r="K51" s="36">
        <f t="shared" si="8"/>
        <v>0.08</v>
      </c>
      <c r="L51" s="36">
        <f t="shared" si="8"/>
        <v>0.03</v>
      </c>
      <c r="M51" s="36">
        <f t="shared" si="8"/>
        <v>0.03</v>
      </c>
      <c r="N51" s="36">
        <f t="shared" si="8"/>
        <v>0.06</v>
      </c>
      <c r="O51" s="36">
        <f t="shared" si="8"/>
        <v>6.0000000000000001E-3</v>
      </c>
      <c r="P51" s="36">
        <f t="shared" si="8"/>
        <v>6.666666666666667E-5</v>
      </c>
      <c r="Q51" s="36">
        <f t="shared" si="8"/>
        <v>2.5000000000000001E-2</v>
      </c>
      <c r="R51" s="36">
        <f t="shared" si="8"/>
        <v>6.666666666666667E-5</v>
      </c>
      <c r="S51" s="36">
        <f t="shared" si="8"/>
        <v>1E-3</v>
      </c>
      <c r="T51" s="36">
        <f t="shared" si="8"/>
        <v>0</v>
      </c>
      <c r="U51" s="36">
        <f t="shared" si="8"/>
        <v>0</v>
      </c>
      <c r="V51" s="37">
        <f t="shared" si="8"/>
        <v>0</v>
      </c>
      <c r="W51" s="37">
        <f t="shared" si="8"/>
        <v>0</v>
      </c>
      <c r="X51" s="37">
        <f t="shared" si="8"/>
        <v>0</v>
      </c>
      <c r="Y51" s="7"/>
    </row>
    <row r="52" spans="1:25" x14ac:dyDescent="0.15">
      <c r="A52" s="87" t="s">
        <v>41</v>
      </c>
      <c r="B52" s="89"/>
      <c r="C52" s="38">
        <v>264</v>
      </c>
      <c r="D52" s="38">
        <v>578</v>
      </c>
      <c r="E52" s="38">
        <v>1748</v>
      </c>
      <c r="F52" s="38">
        <v>390</v>
      </c>
      <c r="G52" s="38">
        <v>53</v>
      </c>
      <c r="H52" s="38">
        <v>209</v>
      </c>
      <c r="I52" s="38">
        <v>132</v>
      </c>
      <c r="J52" s="38">
        <v>137</v>
      </c>
      <c r="K52" s="38">
        <v>688</v>
      </c>
      <c r="L52" s="38">
        <v>693</v>
      </c>
      <c r="M52" s="38">
        <v>347</v>
      </c>
      <c r="N52" s="38">
        <v>526</v>
      </c>
      <c r="O52" s="38">
        <v>153</v>
      </c>
      <c r="P52" s="38">
        <v>147</v>
      </c>
      <c r="Q52" s="38">
        <v>348</v>
      </c>
      <c r="R52" s="38">
        <v>188</v>
      </c>
      <c r="S52" s="38">
        <v>988</v>
      </c>
      <c r="T52" s="38"/>
      <c r="U52" s="38"/>
      <c r="V52" s="39"/>
      <c r="W52" s="39"/>
      <c r="X52" s="39"/>
      <c r="Y52" s="7"/>
    </row>
    <row r="53" spans="1:25" x14ac:dyDescent="0.15">
      <c r="A53" s="40">
        <f>SUM(A47)</f>
        <v>1</v>
      </c>
      <c r="B53" s="41" t="s">
        <v>42</v>
      </c>
      <c r="C53" s="42">
        <f>SUM(C48*C52)</f>
        <v>13.200000000000001</v>
      </c>
      <c r="D53" s="42">
        <f>SUM(D48*D52)</f>
        <v>2.89</v>
      </c>
      <c r="E53" s="42">
        <f t="shared" ref="E53:X53" si="9">SUM(E48*E52)</f>
        <v>20.975999999999999</v>
      </c>
      <c r="F53" s="42">
        <f t="shared" si="9"/>
        <v>7.02</v>
      </c>
      <c r="G53" s="42">
        <f t="shared" si="9"/>
        <v>6.625</v>
      </c>
      <c r="H53" s="42">
        <f t="shared" si="9"/>
        <v>6.27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31.56</v>
      </c>
      <c r="O53" s="42">
        <f t="shared" si="9"/>
        <v>0</v>
      </c>
      <c r="P53" s="42">
        <f t="shared" si="9"/>
        <v>0</v>
      </c>
      <c r="Q53" s="42">
        <f t="shared" si="9"/>
        <v>8.7000000000000011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97.241</v>
      </c>
    </row>
    <row r="54" spans="1:25" x14ac:dyDescent="0.15">
      <c r="A54" s="40">
        <f>SUM(A49)</f>
        <v>1</v>
      </c>
      <c r="B54" s="41" t="s">
        <v>42</v>
      </c>
      <c r="C54" s="42">
        <f>SUM(C50*C52)</f>
        <v>15.84</v>
      </c>
      <c r="D54" s="42">
        <f>SUM(D50*D52)</f>
        <v>11.56</v>
      </c>
      <c r="E54" s="42">
        <f t="shared" ref="E54:X54" si="10">SUM(E50*E52)</f>
        <v>26.22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55.04</v>
      </c>
      <c r="L54" s="42">
        <f t="shared" si="10"/>
        <v>20.79</v>
      </c>
      <c r="M54" s="42">
        <f t="shared" si="10"/>
        <v>10.41</v>
      </c>
      <c r="N54" s="42">
        <f t="shared" si="10"/>
        <v>0</v>
      </c>
      <c r="O54" s="42">
        <f t="shared" si="10"/>
        <v>0.91800000000000004</v>
      </c>
      <c r="P54" s="42">
        <f t="shared" si="10"/>
        <v>9.7999999999999997E-3</v>
      </c>
      <c r="Q54" s="42">
        <f t="shared" si="10"/>
        <v>0</v>
      </c>
      <c r="R54" s="42">
        <f t="shared" si="10"/>
        <v>1.2533333333333334E-2</v>
      </c>
      <c r="S54" s="42">
        <f t="shared" si="10"/>
        <v>0.98799999999999999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141.78833333333333</v>
      </c>
    </row>
    <row r="55" spans="1:25" x14ac:dyDescent="0.15">
      <c r="A55" s="96" t="s">
        <v>43</v>
      </c>
      <c r="B55" s="97"/>
      <c r="C55" s="44">
        <f>SUM(C53:C54)</f>
        <v>29.04</v>
      </c>
      <c r="D55" s="44">
        <f t="shared" ref="D55:X55" si="11">+D51*D52</f>
        <v>14.450000000000001</v>
      </c>
      <c r="E55" s="44">
        <f t="shared" si="11"/>
        <v>47.195999999999998</v>
      </c>
      <c r="F55" s="44">
        <f t="shared" si="11"/>
        <v>7.02</v>
      </c>
      <c r="G55" s="44">
        <f t="shared" si="11"/>
        <v>6.625</v>
      </c>
      <c r="H55" s="44">
        <f t="shared" si="11"/>
        <v>6.27</v>
      </c>
      <c r="I55" s="44">
        <f t="shared" si="11"/>
        <v>0</v>
      </c>
      <c r="J55" s="44">
        <f t="shared" si="11"/>
        <v>0</v>
      </c>
      <c r="K55" s="44">
        <f t="shared" si="11"/>
        <v>55.04</v>
      </c>
      <c r="L55" s="44">
        <f t="shared" si="11"/>
        <v>20.79</v>
      </c>
      <c r="M55" s="44">
        <f t="shared" si="11"/>
        <v>10.41</v>
      </c>
      <c r="N55" s="44">
        <f t="shared" si="11"/>
        <v>31.56</v>
      </c>
      <c r="O55" s="44">
        <f t="shared" si="11"/>
        <v>0.91800000000000004</v>
      </c>
      <c r="P55" s="44">
        <f t="shared" si="11"/>
        <v>9.7999999999999997E-3</v>
      </c>
      <c r="Q55" s="44">
        <f t="shared" si="11"/>
        <v>8.7000000000000011</v>
      </c>
      <c r="R55" s="44">
        <f t="shared" si="11"/>
        <v>1.2533333333333334E-2</v>
      </c>
      <c r="S55" s="44">
        <f t="shared" si="11"/>
        <v>0.98799999999999999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239.02933333333331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81" t="s">
        <v>44</v>
      </c>
      <c r="B58" s="81"/>
      <c r="C58" s="50"/>
      <c r="H58" s="81" t="s">
        <v>45</v>
      </c>
      <c r="I58" s="81"/>
      <c r="J58" s="81"/>
      <c r="K58" s="81"/>
      <c r="P58" s="81" t="s">
        <v>46</v>
      </c>
      <c r="Q58" s="81"/>
      <c r="R58" s="81"/>
      <c r="S58" s="81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2" workbookViewId="0">
      <selection activeCell="AC14" sqref="AC14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98" t="s">
        <v>0</v>
      </c>
      <c r="C1" s="98"/>
      <c r="D1" s="98"/>
      <c r="E1" s="98"/>
      <c r="F1" s="98"/>
      <c r="G1" s="98"/>
      <c r="H1" s="98"/>
      <c r="I1" s="98"/>
      <c r="J1" s="98"/>
      <c r="L1" s="2"/>
      <c r="M1" s="99" t="s">
        <v>1</v>
      </c>
      <c r="N1" s="99"/>
      <c r="O1" s="99"/>
      <c r="P1" s="99"/>
      <c r="Q1" s="99"/>
      <c r="R1" s="99" t="s">
        <v>2</v>
      </c>
      <c r="S1" s="99"/>
      <c r="T1" s="99"/>
      <c r="U1" s="99"/>
      <c r="V1" s="99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2" t="s">
        <v>143</v>
      </c>
      <c r="Q2" s="82"/>
      <c r="R2" s="82"/>
      <c r="S2" s="82"/>
      <c r="T2" s="5"/>
      <c r="U2" s="5"/>
      <c r="V2" s="5"/>
    </row>
    <row r="3" spans="1:25" x14ac:dyDescent="0.15">
      <c r="A3" s="83"/>
      <c r="B3" s="84"/>
      <c r="C3" s="87" t="s">
        <v>4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  <c r="W3" s="6"/>
      <c r="X3" s="6"/>
      <c r="Y3" s="7"/>
    </row>
    <row r="4" spans="1:25" ht="58.5" thickBot="1" x14ac:dyDescent="0.2">
      <c r="A4" s="85"/>
      <c r="B4" s="86"/>
      <c r="C4" s="8" t="s">
        <v>5</v>
      </c>
      <c r="D4" s="9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1" t="s">
        <v>16</v>
      </c>
      <c r="O4" s="10" t="s">
        <v>17</v>
      </c>
      <c r="P4" s="10" t="s">
        <v>18</v>
      </c>
      <c r="Q4" s="10" t="s">
        <v>19</v>
      </c>
      <c r="R4" s="10" t="s">
        <v>20</v>
      </c>
      <c r="S4" s="10" t="s">
        <v>21</v>
      </c>
      <c r="T4" s="10" t="s">
        <v>22</v>
      </c>
      <c r="U4" s="11" t="s">
        <v>23</v>
      </c>
      <c r="V4" s="12" t="s">
        <v>24</v>
      </c>
      <c r="W4" s="9" t="s">
        <v>25</v>
      </c>
      <c r="X4" s="9"/>
      <c r="Y4" s="7"/>
    </row>
    <row r="5" spans="1:25" ht="10.5" customHeight="1" x14ac:dyDescent="0.15">
      <c r="A5" s="90" t="s">
        <v>26</v>
      </c>
      <c r="B5" s="13" t="s">
        <v>27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>
        <v>70</v>
      </c>
      <c r="S5" s="14">
        <v>70</v>
      </c>
      <c r="T5" s="14"/>
      <c r="U5" s="14"/>
      <c r="V5" s="15"/>
      <c r="W5" s="15"/>
      <c r="X5" s="15"/>
      <c r="Y5" s="7"/>
    </row>
    <row r="6" spans="1:25" x14ac:dyDescent="0.15">
      <c r="A6" s="91"/>
      <c r="B6" s="16" t="s">
        <v>28</v>
      </c>
      <c r="C6" s="17"/>
      <c r="D6" s="17">
        <v>5</v>
      </c>
      <c r="E6" s="17"/>
      <c r="F6" s="17"/>
      <c r="G6" s="17">
        <f>1/10</f>
        <v>0.1</v>
      </c>
      <c r="H6" s="17">
        <v>18</v>
      </c>
      <c r="I6" s="17"/>
      <c r="J6" s="17"/>
      <c r="K6" s="17"/>
      <c r="L6" s="17"/>
      <c r="M6" s="17"/>
      <c r="N6" s="17"/>
      <c r="O6" s="17"/>
      <c r="P6" s="17">
        <v>28</v>
      </c>
      <c r="Q6" s="17"/>
      <c r="R6" s="17"/>
      <c r="S6" s="17"/>
      <c r="T6" s="17"/>
      <c r="U6" s="17">
        <v>25</v>
      </c>
      <c r="V6" s="18"/>
      <c r="W6" s="18"/>
      <c r="X6" s="18"/>
      <c r="Y6" s="7"/>
    </row>
    <row r="7" spans="1:25" x14ac:dyDescent="0.15">
      <c r="A7" s="91"/>
      <c r="B7" s="16" t="s">
        <v>29</v>
      </c>
      <c r="C7" s="17"/>
      <c r="D7" s="17"/>
      <c r="E7" s="17"/>
      <c r="F7" s="17">
        <v>7</v>
      </c>
      <c r="G7" s="17"/>
      <c r="H7" s="17">
        <v>20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92"/>
      <c r="B8" s="19" t="s">
        <v>30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ht="10.5" customHeight="1" x14ac:dyDescent="0.15">
      <c r="A9" s="90" t="s">
        <v>31</v>
      </c>
      <c r="B9" s="13" t="s">
        <v>11</v>
      </c>
      <c r="C9" s="14"/>
      <c r="D9" s="14"/>
      <c r="E9" s="14"/>
      <c r="F9" s="14"/>
      <c r="G9" s="14"/>
      <c r="H9" s="14"/>
      <c r="I9" s="14">
        <v>40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5"/>
      <c r="W9" s="15"/>
      <c r="X9" s="15"/>
      <c r="Y9" s="7"/>
    </row>
    <row r="10" spans="1:25" x14ac:dyDescent="0.15">
      <c r="A10" s="91"/>
      <c r="B10" s="22" t="s">
        <v>169</v>
      </c>
      <c r="C10" s="17"/>
      <c r="D10" s="17"/>
      <c r="E10" s="17"/>
      <c r="F10" s="17"/>
      <c r="G10" s="17"/>
      <c r="H10" s="17"/>
      <c r="I10" s="17"/>
      <c r="J10" s="17"/>
      <c r="K10" s="17">
        <v>15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8"/>
      <c r="X10" s="18"/>
      <c r="Y10" s="7"/>
    </row>
    <row r="11" spans="1:25" x14ac:dyDescent="0.15">
      <c r="A11" s="91"/>
      <c r="B11" s="22" t="s">
        <v>170</v>
      </c>
      <c r="C11" s="17"/>
      <c r="D11" s="17"/>
      <c r="E11" s="17">
        <v>8</v>
      </c>
      <c r="F11" s="17"/>
      <c r="G11" s="17"/>
      <c r="H11" s="17"/>
      <c r="I11" s="17">
        <v>20</v>
      </c>
      <c r="J11" s="17">
        <v>20</v>
      </c>
      <c r="K11" s="17"/>
      <c r="L11" s="17">
        <v>40</v>
      </c>
      <c r="M11" s="17">
        <v>25</v>
      </c>
      <c r="N11" s="17">
        <v>45</v>
      </c>
      <c r="O11" s="17">
        <v>5</v>
      </c>
      <c r="P11" s="17">
        <v>3</v>
      </c>
      <c r="Q11" s="17"/>
      <c r="R11" s="17"/>
      <c r="S11" s="17"/>
      <c r="T11" s="17">
        <v>5</v>
      </c>
      <c r="U11" s="17"/>
      <c r="V11" s="18"/>
      <c r="W11" s="18"/>
      <c r="X11" s="18"/>
      <c r="Y11" s="7"/>
    </row>
    <row r="12" spans="1:25" ht="11.25" thickBot="1" x14ac:dyDescent="0.2">
      <c r="A12" s="92"/>
      <c r="B12" s="19" t="s">
        <v>32</v>
      </c>
      <c r="C12" s="20">
        <v>40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ht="10.5" customHeight="1" thickBot="1" x14ac:dyDescent="0.2">
      <c r="A13" s="90" t="s">
        <v>33</v>
      </c>
      <c r="B13" s="13" t="s">
        <v>25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5">
        <f>1/8</f>
        <v>0.125</v>
      </c>
      <c r="X13" s="15"/>
      <c r="Y13" s="7"/>
    </row>
    <row r="14" spans="1:25" x14ac:dyDescent="0.15">
      <c r="A14" s="91"/>
      <c r="B14" s="16" t="s">
        <v>34</v>
      </c>
      <c r="C14" s="17"/>
      <c r="D14" s="17">
        <v>15</v>
      </c>
      <c r="E14" s="17"/>
      <c r="F14" s="17"/>
      <c r="G14" s="17"/>
      <c r="H14" s="17"/>
      <c r="I14" s="17"/>
      <c r="J14" s="17"/>
      <c r="K14" s="14">
        <v>15</v>
      </c>
      <c r="L14" s="17"/>
      <c r="M14" s="17"/>
      <c r="N14" s="17"/>
      <c r="O14" s="17"/>
      <c r="P14" s="17"/>
      <c r="Q14" s="17">
        <v>50</v>
      </c>
      <c r="R14" s="17"/>
      <c r="S14" s="17"/>
      <c r="T14" s="17"/>
      <c r="U14" s="17"/>
      <c r="V14" s="18"/>
      <c r="W14" s="18"/>
      <c r="X14" s="18"/>
      <c r="Y14" s="7"/>
    </row>
    <row r="15" spans="1:25" x14ac:dyDescent="0.15">
      <c r="A15" s="91"/>
      <c r="B15" s="16" t="s">
        <v>35</v>
      </c>
      <c r="C15" s="17">
        <v>40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93"/>
      <c r="B16" s="19" t="s">
        <v>24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>
        <v>17</v>
      </c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36</v>
      </c>
      <c r="C17" s="25">
        <f>SUM(C5:C12)</f>
        <v>80</v>
      </c>
      <c r="D17" s="25">
        <f t="shared" ref="D17:X17" si="0">SUM(D5:D12)</f>
        <v>5</v>
      </c>
      <c r="E17" s="25">
        <f t="shared" si="0"/>
        <v>8</v>
      </c>
      <c r="F17" s="25">
        <f t="shared" si="0"/>
        <v>7</v>
      </c>
      <c r="G17" s="25">
        <f t="shared" si="0"/>
        <v>0.1</v>
      </c>
      <c r="H17" s="25">
        <f t="shared" si="0"/>
        <v>38</v>
      </c>
      <c r="I17" s="25">
        <f t="shared" si="0"/>
        <v>60</v>
      </c>
      <c r="J17" s="25">
        <f t="shared" si="0"/>
        <v>20</v>
      </c>
      <c r="K17" s="25">
        <f t="shared" si="0"/>
        <v>15</v>
      </c>
      <c r="L17" s="25">
        <f t="shared" si="0"/>
        <v>40</v>
      </c>
      <c r="M17" s="25">
        <f t="shared" si="0"/>
        <v>25</v>
      </c>
      <c r="N17" s="25">
        <f t="shared" si="0"/>
        <v>45</v>
      </c>
      <c r="O17" s="25">
        <f t="shared" si="0"/>
        <v>5</v>
      </c>
      <c r="P17" s="25">
        <f t="shared" si="0"/>
        <v>31</v>
      </c>
      <c r="Q17" s="25">
        <f t="shared" si="0"/>
        <v>0</v>
      </c>
      <c r="R17" s="25">
        <f t="shared" si="0"/>
        <v>70</v>
      </c>
      <c r="S17" s="25">
        <f t="shared" si="0"/>
        <v>70</v>
      </c>
      <c r="T17" s="25">
        <f t="shared" si="0"/>
        <v>5</v>
      </c>
      <c r="U17" s="25">
        <f t="shared" si="0"/>
        <v>25</v>
      </c>
      <c r="V17" s="25">
        <f t="shared" si="0"/>
        <v>0</v>
      </c>
      <c r="W17" s="26">
        <f t="shared" si="0"/>
        <v>0</v>
      </c>
      <c r="X17" s="26">
        <f t="shared" si="0"/>
        <v>0</v>
      </c>
      <c r="Y17" s="7"/>
    </row>
    <row r="18" spans="1:25" x14ac:dyDescent="0.15">
      <c r="A18" s="27"/>
      <c r="B18" s="28" t="s">
        <v>37</v>
      </c>
      <c r="C18" s="29">
        <f>SUM(A17*C17)/1000</f>
        <v>0.08</v>
      </c>
      <c r="D18" s="29">
        <f>+(A17*D17)/1000</f>
        <v>5.0000000000000001E-3</v>
      </c>
      <c r="E18" s="29">
        <f>+(A17*E17)/1000</f>
        <v>8.0000000000000002E-3</v>
      </c>
      <c r="F18" s="29">
        <f>+(A17*F17)/1000</f>
        <v>7.0000000000000001E-3</v>
      </c>
      <c r="G18" s="29">
        <f>+(A17*G17)</f>
        <v>0.1</v>
      </c>
      <c r="H18" s="29">
        <f>+(A17*H17)/1000</f>
        <v>3.7999999999999999E-2</v>
      </c>
      <c r="I18" s="29">
        <f>+(A17*I17)/1000</f>
        <v>0.06</v>
      </c>
      <c r="J18" s="29">
        <f>+(A17*J17)/1000</f>
        <v>0.02</v>
      </c>
      <c r="K18" s="29">
        <f>+(A17*K17)/1000</f>
        <v>1.4999999999999999E-2</v>
      </c>
      <c r="L18" s="29">
        <f>+(A17*L17)/1000</f>
        <v>0.04</v>
      </c>
      <c r="M18" s="29">
        <f>+(A17*M17)/1000</f>
        <v>2.5000000000000001E-2</v>
      </c>
      <c r="N18" s="29">
        <f>+(A17*N17)/1000</f>
        <v>4.4999999999999998E-2</v>
      </c>
      <c r="O18" s="29">
        <f>+(A17*O17)/1000</f>
        <v>5.0000000000000001E-3</v>
      </c>
      <c r="P18" s="29">
        <f>+(A17*P17)/1000</f>
        <v>3.1E-2</v>
      </c>
      <c r="Q18" s="29">
        <f>+(A17*Q17)/1000</f>
        <v>0</v>
      </c>
      <c r="R18" s="29">
        <f>+(A17*R17)/1000</f>
        <v>7.0000000000000007E-2</v>
      </c>
      <c r="S18" s="29">
        <f>+(A17*S17)/1000</f>
        <v>7.0000000000000007E-2</v>
      </c>
      <c r="T18" s="29">
        <f>+(A17*T17)/1000</f>
        <v>5.0000000000000001E-3</v>
      </c>
      <c r="U18" s="29">
        <f>+(A17*U17)/1000</f>
        <v>2.5000000000000001E-2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25" x14ac:dyDescent="0.15">
      <c r="A19" s="23">
        <f>SUM(D2)</f>
        <v>1</v>
      </c>
      <c r="B19" s="28" t="s">
        <v>38</v>
      </c>
      <c r="C19" s="30">
        <f>SUM(C13:C16)</f>
        <v>40</v>
      </c>
      <c r="D19" s="30">
        <f t="shared" ref="D19:X19" si="1">SUM(D13:D16)</f>
        <v>15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15</v>
      </c>
      <c r="L19" s="30">
        <f t="shared" si="1"/>
        <v>0</v>
      </c>
      <c r="M19" s="30">
        <f t="shared" si="1"/>
        <v>0</v>
      </c>
      <c r="N19" s="30">
        <f>SUM(N13:N16)</f>
        <v>0</v>
      </c>
      <c r="O19" s="30">
        <f t="shared" si="1"/>
        <v>0</v>
      </c>
      <c r="P19" s="30">
        <f t="shared" si="1"/>
        <v>0</v>
      </c>
      <c r="Q19" s="30">
        <f t="shared" si="1"/>
        <v>50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17</v>
      </c>
      <c r="W19" s="31">
        <f t="shared" si="1"/>
        <v>0.125</v>
      </c>
      <c r="X19" s="31">
        <f t="shared" si="1"/>
        <v>0</v>
      </c>
      <c r="Y19" s="7"/>
    </row>
    <row r="20" spans="1:25" ht="11.25" thickBot="1" x14ac:dyDescent="0.2">
      <c r="A20" s="32"/>
      <c r="B20" s="33" t="s">
        <v>39</v>
      </c>
      <c r="C20" s="34">
        <f>SUM(A19*C19)/1000</f>
        <v>0.04</v>
      </c>
      <c r="D20" s="34">
        <f>+(A19*D19)/1000</f>
        <v>1.4999999999999999E-2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34">
        <f>+(A19*K19)/1000</f>
        <v>1.4999999999999999E-2</v>
      </c>
      <c r="L20" s="34">
        <f>+(A19*L19)/1000</f>
        <v>0</v>
      </c>
      <c r="M20" s="34">
        <f>+(A19*M19)/1000</f>
        <v>0</v>
      </c>
      <c r="N20" s="34">
        <f>+(A19*N19)/1000</f>
        <v>0</v>
      </c>
      <c r="O20" s="34">
        <f>+(A19*O19)/1000</f>
        <v>0</v>
      </c>
      <c r="P20" s="34">
        <f>+(A19*P19)/1000</f>
        <v>0</v>
      </c>
      <c r="Q20" s="34">
        <f>+(A19*Q19)/1000</f>
        <v>0.05</v>
      </c>
      <c r="R20" s="34">
        <f>+(A19*R19)/1000</f>
        <v>0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1.7000000000000001E-2</v>
      </c>
      <c r="W20" s="35">
        <f>+(A19*W19)</f>
        <v>0.125</v>
      </c>
      <c r="X20" s="35">
        <f>+(A19*X19)/1000</f>
        <v>0</v>
      </c>
      <c r="Y20" s="7"/>
    </row>
    <row r="21" spans="1:25" x14ac:dyDescent="0.15">
      <c r="A21" s="94" t="s">
        <v>40</v>
      </c>
      <c r="B21" s="95"/>
      <c r="C21" s="36">
        <f>+C20+C18</f>
        <v>0.12</v>
      </c>
      <c r="D21" s="36">
        <f t="shared" ref="D21:X21" si="2">+D20+D18</f>
        <v>0.02</v>
      </c>
      <c r="E21" s="36">
        <f t="shared" si="2"/>
        <v>8.0000000000000002E-3</v>
      </c>
      <c r="F21" s="36">
        <f t="shared" si="2"/>
        <v>7.0000000000000001E-3</v>
      </c>
      <c r="G21" s="36">
        <f t="shared" si="2"/>
        <v>0.1</v>
      </c>
      <c r="H21" s="36">
        <f t="shared" si="2"/>
        <v>3.7999999999999999E-2</v>
      </c>
      <c r="I21" s="36">
        <f t="shared" si="2"/>
        <v>0.06</v>
      </c>
      <c r="J21" s="36">
        <f t="shared" si="2"/>
        <v>0.02</v>
      </c>
      <c r="K21" s="36">
        <f t="shared" si="2"/>
        <v>0.03</v>
      </c>
      <c r="L21" s="36">
        <f t="shared" si="2"/>
        <v>0.04</v>
      </c>
      <c r="M21" s="36">
        <f t="shared" si="2"/>
        <v>2.5000000000000001E-2</v>
      </c>
      <c r="N21" s="36">
        <f t="shared" si="2"/>
        <v>4.4999999999999998E-2</v>
      </c>
      <c r="O21" s="36">
        <f t="shared" si="2"/>
        <v>5.0000000000000001E-3</v>
      </c>
      <c r="P21" s="36">
        <f t="shared" si="2"/>
        <v>3.1E-2</v>
      </c>
      <c r="Q21" s="36">
        <f t="shared" si="2"/>
        <v>0.05</v>
      </c>
      <c r="R21" s="36">
        <f t="shared" si="2"/>
        <v>7.0000000000000007E-2</v>
      </c>
      <c r="S21" s="36">
        <f t="shared" si="2"/>
        <v>7.0000000000000007E-2</v>
      </c>
      <c r="T21" s="36">
        <f t="shared" si="2"/>
        <v>5.0000000000000001E-3</v>
      </c>
      <c r="U21" s="36">
        <f t="shared" si="2"/>
        <v>2.5000000000000001E-2</v>
      </c>
      <c r="V21" s="36">
        <f t="shared" si="2"/>
        <v>1.7000000000000001E-2</v>
      </c>
      <c r="W21" s="37">
        <f t="shared" si="2"/>
        <v>0.125</v>
      </c>
      <c r="X21" s="37">
        <f t="shared" si="2"/>
        <v>0</v>
      </c>
      <c r="Y21" s="7"/>
    </row>
    <row r="22" spans="1:25" x14ac:dyDescent="0.15">
      <c r="A22" s="87" t="s">
        <v>41</v>
      </c>
      <c r="B22" s="89"/>
      <c r="C22" s="38">
        <v>264</v>
      </c>
      <c r="D22" s="38">
        <v>578</v>
      </c>
      <c r="E22" s="38">
        <v>2352</v>
      </c>
      <c r="F22" s="38">
        <v>1748</v>
      </c>
      <c r="G22" s="38">
        <v>53</v>
      </c>
      <c r="H22" s="38">
        <v>390</v>
      </c>
      <c r="I22" s="38">
        <v>137</v>
      </c>
      <c r="J22" s="38">
        <v>132</v>
      </c>
      <c r="K22" s="38">
        <v>787</v>
      </c>
      <c r="L22" s="38">
        <v>94</v>
      </c>
      <c r="M22" s="38">
        <v>132</v>
      </c>
      <c r="N22" s="38">
        <v>2373</v>
      </c>
      <c r="O22" s="38">
        <v>198</v>
      </c>
      <c r="P22" s="38">
        <v>209</v>
      </c>
      <c r="Q22" s="38">
        <v>604</v>
      </c>
      <c r="R22" s="38">
        <v>325</v>
      </c>
      <c r="S22" s="38">
        <v>762</v>
      </c>
      <c r="T22" s="38">
        <v>153</v>
      </c>
      <c r="U22" s="38">
        <v>348</v>
      </c>
      <c r="V22" s="38">
        <v>2000</v>
      </c>
      <c r="W22" s="39">
        <v>138</v>
      </c>
      <c r="X22" s="39"/>
      <c r="Y22" s="7"/>
    </row>
    <row r="23" spans="1:25" x14ac:dyDescent="0.15">
      <c r="A23" s="40">
        <f>SUM(A17)</f>
        <v>1</v>
      </c>
      <c r="B23" s="41" t="s">
        <v>42</v>
      </c>
      <c r="C23" s="42">
        <f>SUM(C18*C22)</f>
        <v>21.12</v>
      </c>
      <c r="D23" s="42">
        <f>SUM(D18*D22)</f>
        <v>2.89</v>
      </c>
      <c r="E23" s="42">
        <f t="shared" ref="E23:X23" si="3">SUM(E18*E22)</f>
        <v>18.815999999999999</v>
      </c>
      <c r="F23" s="42">
        <f t="shared" si="3"/>
        <v>12.236000000000001</v>
      </c>
      <c r="G23" s="42">
        <f t="shared" si="3"/>
        <v>5.3000000000000007</v>
      </c>
      <c r="H23" s="42">
        <f t="shared" si="3"/>
        <v>14.82</v>
      </c>
      <c r="I23" s="42">
        <f t="shared" si="3"/>
        <v>8.2199999999999989</v>
      </c>
      <c r="J23" s="42">
        <f t="shared" si="3"/>
        <v>2.64</v>
      </c>
      <c r="K23" s="42">
        <f t="shared" si="3"/>
        <v>11.805</v>
      </c>
      <c r="L23" s="42">
        <f t="shared" si="3"/>
        <v>3.7600000000000002</v>
      </c>
      <c r="M23" s="42">
        <f t="shared" si="3"/>
        <v>3.3000000000000003</v>
      </c>
      <c r="N23" s="42">
        <f t="shared" si="3"/>
        <v>106.785</v>
      </c>
      <c r="O23" s="42">
        <f t="shared" si="3"/>
        <v>0.99</v>
      </c>
      <c r="P23" s="42">
        <f t="shared" si="3"/>
        <v>6.4790000000000001</v>
      </c>
      <c r="Q23" s="42">
        <f t="shared" si="3"/>
        <v>0</v>
      </c>
      <c r="R23" s="42">
        <f t="shared" si="3"/>
        <v>22.750000000000004</v>
      </c>
      <c r="S23" s="42">
        <f t="shared" si="3"/>
        <v>53.34</v>
      </c>
      <c r="T23" s="42">
        <f t="shared" si="3"/>
        <v>0.76500000000000001</v>
      </c>
      <c r="U23" s="42">
        <f t="shared" si="3"/>
        <v>8.7000000000000011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304.71599999999995</v>
      </c>
    </row>
    <row r="24" spans="1:25" x14ac:dyDescent="0.15">
      <c r="A24" s="40">
        <f>SUM(A19)</f>
        <v>1</v>
      </c>
      <c r="B24" s="41" t="s">
        <v>42</v>
      </c>
      <c r="C24" s="42">
        <f>SUM(C20*C22)</f>
        <v>10.56</v>
      </c>
      <c r="D24" s="42">
        <f>SUM(D20*D22)</f>
        <v>8.67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11.805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30.200000000000003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34</v>
      </c>
      <c r="W24" s="42">
        <f t="shared" si="4"/>
        <v>17.25</v>
      </c>
      <c r="X24" s="42">
        <f t="shared" si="4"/>
        <v>0</v>
      </c>
      <c r="Y24" s="43">
        <f>SUM(C24:X24)</f>
        <v>112.485</v>
      </c>
    </row>
    <row r="25" spans="1:25" x14ac:dyDescent="0.15">
      <c r="A25" s="96" t="s">
        <v>43</v>
      </c>
      <c r="B25" s="97"/>
      <c r="C25" s="44">
        <f>SUM(C23:C24)</f>
        <v>31.68</v>
      </c>
      <c r="D25" s="44">
        <f t="shared" ref="D25:X25" si="5">+D21*D22</f>
        <v>11.56</v>
      </c>
      <c r="E25" s="44">
        <f t="shared" si="5"/>
        <v>18.815999999999999</v>
      </c>
      <c r="F25" s="44">
        <f t="shared" si="5"/>
        <v>12.236000000000001</v>
      </c>
      <c r="G25" s="44">
        <f t="shared" si="5"/>
        <v>5.3000000000000007</v>
      </c>
      <c r="H25" s="44">
        <f t="shared" si="5"/>
        <v>14.82</v>
      </c>
      <c r="I25" s="44">
        <f t="shared" si="5"/>
        <v>8.2199999999999989</v>
      </c>
      <c r="J25" s="44">
        <f t="shared" si="5"/>
        <v>2.64</v>
      </c>
      <c r="K25" s="44">
        <f t="shared" si="5"/>
        <v>23.61</v>
      </c>
      <c r="L25" s="44">
        <f t="shared" si="5"/>
        <v>3.7600000000000002</v>
      </c>
      <c r="M25" s="44">
        <f t="shared" si="5"/>
        <v>3.3000000000000003</v>
      </c>
      <c r="N25" s="44">
        <f t="shared" si="5"/>
        <v>106.785</v>
      </c>
      <c r="O25" s="44">
        <f t="shared" si="5"/>
        <v>0.99</v>
      </c>
      <c r="P25" s="44">
        <f t="shared" si="5"/>
        <v>6.4790000000000001</v>
      </c>
      <c r="Q25" s="44">
        <f t="shared" si="5"/>
        <v>30.200000000000003</v>
      </c>
      <c r="R25" s="44">
        <f t="shared" si="5"/>
        <v>22.750000000000004</v>
      </c>
      <c r="S25" s="44">
        <f t="shared" si="5"/>
        <v>53.34</v>
      </c>
      <c r="T25" s="44">
        <f t="shared" si="5"/>
        <v>0.76500000000000001</v>
      </c>
      <c r="U25" s="44">
        <f t="shared" si="5"/>
        <v>8.7000000000000011</v>
      </c>
      <c r="V25" s="44">
        <f t="shared" si="5"/>
        <v>34</v>
      </c>
      <c r="W25" s="45">
        <f t="shared" si="5"/>
        <v>17.25</v>
      </c>
      <c r="X25" s="45">
        <f t="shared" si="5"/>
        <v>0</v>
      </c>
      <c r="Y25" s="43">
        <f>SUM(C25:X25)</f>
        <v>417.20099999999996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1" t="s">
        <v>44</v>
      </c>
      <c r="B28" s="81"/>
      <c r="C28" s="50"/>
      <c r="H28" s="81" t="s">
        <v>45</v>
      </c>
      <c r="I28" s="81"/>
      <c r="J28" s="81"/>
      <c r="K28" s="81"/>
      <c r="P28" s="81" t="s">
        <v>46</v>
      </c>
      <c r="Q28" s="81"/>
      <c r="R28" s="81"/>
      <c r="S28" s="81"/>
    </row>
    <row r="31" spans="1:25" x14ac:dyDescent="0.15">
      <c r="B31" s="98" t="s">
        <v>0</v>
      </c>
      <c r="C31" s="98"/>
      <c r="D31" s="98"/>
      <c r="E31" s="98"/>
      <c r="F31" s="98"/>
      <c r="G31" s="98"/>
      <c r="H31" s="98"/>
      <c r="I31" s="98"/>
      <c r="J31" s="98"/>
      <c r="L31" s="2"/>
      <c r="M31" s="99" t="s">
        <v>1</v>
      </c>
      <c r="N31" s="99"/>
      <c r="O31" s="99"/>
      <c r="P31" s="99"/>
      <c r="Q31" s="99"/>
      <c r="R31" s="99" t="s">
        <v>47</v>
      </c>
      <c r="S31" s="99"/>
      <c r="T31" s="99"/>
      <c r="U31" s="99"/>
      <c r="V31" s="99"/>
    </row>
    <row r="32" spans="1:25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82" t="s">
        <v>168</v>
      </c>
      <c r="Q32" s="82"/>
      <c r="R32" s="82"/>
      <c r="S32" s="82"/>
      <c r="T32" s="5"/>
      <c r="U32" s="5"/>
      <c r="V32" s="5"/>
    </row>
    <row r="33" spans="1:25" x14ac:dyDescent="0.15">
      <c r="A33" s="83"/>
      <c r="B33" s="84"/>
      <c r="C33" s="87" t="s">
        <v>4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9"/>
      <c r="W33" s="6"/>
      <c r="X33" s="6"/>
      <c r="Y33" s="7"/>
    </row>
    <row r="34" spans="1:25" ht="61.5" thickBot="1" x14ac:dyDescent="0.2">
      <c r="A34" s="85"/>
      <c r="B34" s="86"/>
      <c r="C34" s="8" t="s">
        <v>5</v>
      </c>
      <c r="D34" s="10" t="s">
        <v>6</v>
      </c>
      <c r="E34" s="10" t="s">
        <v>11</v>
      </c>
      <c r="F34" s="10" t="s">
        <v>8</v>
      </c>
      <c r="G34" s="10" t="s">
        <v>48</v>
      </c>
      <c r="H34" s="10" t="s">
        <v>15</v>
      </c>
      <c r="I34" s="10" t="s">
        <v>12</v>
      </c>
      <c r="J34" s="10" t="s">
        <v>49</v>
      </c>
      <c r="K34" s="10" t="s">
        <v>13</v>
      </c>
      <c r="L34" s="10" t="s">
        <v>50</v>
      </c>
      <c r="M34" s="10" t="s">
        <v>51</v>
      </c>
      <c r="N34" s="10" t="s">
        <v>22</v>
      </c>
      <c r="O34" s="10" t="s">
        <v>52</v>
      </c>
      <c r="P34" s="10"/>
      <c r="Q34" s="10"/>
      <c r="R34" s="10"/>
      <c r="S34" s="10"/>
      <c r="T34" s="10"/>
      <c r="U34" s="10"/>
      <c r="V34" s="9"/>
      <c r="W34" s="9"/>
      <c r="X34" s="9"/>
      <c r="Y34" s="7"/>
    </row>
    <row r="35" spans="1:25" ht="10.5" customHeight="1" x14ac:dyDescent="0.15">
      <c r="A35" s="90" t="s">
        <v>26</v>
      </c>
      <c r="B35" s="13" t="s">
        <v>53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60</v>
      </c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91"/>
      <c r="B36" s="16" t="s">
        <v>48</v>
      </c>
      <c r="C36" s="17"/>
      <c r="D36" s="17"/>
      <c r="E36" s="17"/>
      <c r="F36" s="17"/>
      <c r="G36" s="17">
        <v>30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/>
    </row>
    <row r="37" spans="1:25" x14ac:dyDescent="0.15">
      <c r="A37" s="91"/>
      <c r="B37" s="16" t="s">
        <v>8</v>
      </c>
      <c r="C37" s="17"/>
      <c r="D37" s="17"/>
      <c r="E37" s="17"/>
      <c r="F37" s="17">
        <v>12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2"/>
      <c r="B38" s="19" t="s">
        <v>30</v>
      </c>
      <c r="C38" s="20">
        <v>70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ht="10.5" customHeight="1" x14ac:dyDescent="0.15">
      <c r="A39" s="90" t="s">
        <v>31</v>
      </c>
      <c r="B39" s="13" t="s">
        <v>54</v>
      </c>
      <c r="C39" s="14"/>
      <c r="D39" s="14">
        <v>5</v>
      </c>
      <c r="E39" s="14">
        <v>15</v>
      </c>
      <c r="F39" s="14"/>
      <c r="G39" s="14"/>
      <c r="H39" s="14">
        <v>35</v>
      </c>
      <c r="I39" s="14">
        <v>15</v>
      </c>
      <c r="J39" s="14">
        <v>15</v>
      </c>
      <c r="K39" s="14">
        <v>20</v>
      </c>
      <c r="L39" s="14">
        <v>15</v>
      </c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91"/>
      <c r="B40" s="16" t="s">
        <v>55</v>
      </c>
      <c r="C40" s="17"/>
      <c r="D40" s="17">
        <v>15</v>
      </c>
      <c r="E40" s="17"/>
      <c r="F40" s="17"/>
      <c r="G40" s="17"/>
      <c r="H40" s="17"/>
      <c r="I40" s="17"/>
      <c r="J40" s="17"/>
      <c r="K40" s="17"/>
      <c r="L40" s="17"/>
      <c r="M40" s="17">
        <v>60</v>
      </c>
      <c r="N40" s="17">
        <v>3</v>
      </c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91"/>
      <c r="B41" s="16" t="s">
        <v>56</v>
      </c>
      <c r="C41" s="17">
        <v>60</v>
      </c>
      <c r="D41" s="17"/>
      <c r="E41" s="17"/>
      <c r="F41" s="17">
        <v>15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2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</row>
    <row r="43" spans="1:25" ht="10.5" customHeight="1" x14ac:dyDescent="0.15">
      <c r="A43" s="90" t="s">
        <v>33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5" x14ac:dyDescent="0.15">
      <c r="A44" s="91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5" x14ac:dyDescent="0.15">
      <c r="A45" s="91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3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>
        <f>SUM(C32)</f>
        <v>1</v>
      </c>
      <c r="B47" s="24" t="s">
        <v>57</v>
      </c>
      <c r="C47" s="25">
        <f>SUM(C35:C38)</f>
        <v>70</v>
      </c>
      <c r="D47" s="25">
        <f t="shared" ref="D47:X47" si="6">SUM(D35:D38)</f>
        <v>0</v>
      </c>
      <c r="E47" s="25">
        <f t="shared" si="6"/>
        <v>0</v>
      </c>
      <c r="F47" s="25">
        <f t="shared" si="6"/>
        <v>12</v>
      </c>
      <c r="G47" s="25">
        <f t="shared" si="6"/>
        <v>30</v>
      </c>
      <c r="H47" s="25">
        <f t="shared" si="6"/>
        <v>0</v>
      </c>
      <c r="I47" s="25">
        <f t="shared" si="6"/>
        <v>0</v>
      </c>
      <c r="J47" s="25">
        <f t="shared" si="6"/>
        <v>0</v>
      </c>
      <c r="K47" s="25">
        <f t="shared" si="6"/>
        <v>0</v>
      </c>
      <c r="L47" s="25">
        <f t="shared" si="6"/>
        <v>0</v>
      </c>
      <c r="M47" s="25">
        <f t="shared" si="6"/>
        <v>0</v>
      </c>
      <c r="N47" s="25">
        <f t="shared" si="6"/>
        <v>0</v>
      </c>
      <c r="O47" s="25">
        <f t="shared" si="6"/>
        <v>60</v>
      </c>
      <c r="P47" s="25">
        <f t="shared" si="6"/>
        <v>0</v>
      </c>
      <c r="Q47" s="25">
        <f t="shared" si="6"/>
        <v>0</v>
      </c>
      <c r="R47" s="25">
        <f t="shared" si="6"/>
        <v>0</v>
      </c>
      <c r="S47" s="25">
        <f t="shared" si="6"/>
        <v>0</v>
      </c>
      <c r="T47" s="25">
        <f t="shared" si="6"/>
        <v>0</v>
      </c>
      <c r="U47" s="25">
        <f t="shared" si="6"/>
        <v>0</v>
      </c>
      <c r="V47" s="25">
        <f t="shared" si="6"/>
        <v>0</v>
      </c>
      <c r="W47" s="25">
        <f t="shared" si="6"/>
        <v>0</v>
      </c>
      <c r="X47" s="25">
        <f t="shared" si="6"/>
        <v>0</v>
      </c>
      <c r="Y47" s="7"/>
    </row>
    <row r="48" spans="1:25" x14ac:dyDescent="0.15">
      <c r="A48" s="27"/>
      <c r="B48" s="28" t="s">
        <v>58</v>
      </c>
      <c r="C48" s="29">
        <f>SUM(A47*C47)/1000</f>
        <v>7.0000000000000007E-2</v>
      </c>
      <c r="D48" s="29">
        <f>+(A47*D47)/1000</f>
        <v>0</v>
      </c>
      <c r="E48" s="29">
        <f>+(A47*E47)/1000</f>
        <v>0</v>
      </c>
      <c r="F48" s="29">
        <f>+(A47*F47)/1000</f>
        <v>1.2E-2</v>
      </c>
      <c r="G48" s="29">
        <f>+(A47*G47)/1000</f>
        <v>0.03</v>
      </c>
      <c r="H48" s="29">
        <f>+(A47*H47)/1000</f>
        <v>0</v>
      </c>
      <c r="I48" s="29">
        <f>+(A47*I47)/1000</f>
        <v>0</v>
      </c>
      <c r="J48" s="29">
        <f>+(A47*J47)/1000</f>
        <v>0</v>
      </c>
      <c r="K48" s="29">
        <f>+(A47*K47)/1000</f>
        <v>0</v>
      </c>
      <c r="L48" s="29">
        <f>+(A47*L47)/1000</f>
        <v>0</v>
      </c>
      <c r="M48" s="29">
        <f>+(A47*M47)/1000</f>
        <v>0</v>
      </c>
      <c r="N48" s="29">
        <f>+(A47*N47)/1000</f>
        <v>0</v>
      </c>
      <c r="O48" s="29">
        <f>+(A47*O47)/1000</f>
        <v>0.06</v>
      </c>
      <c r="P48" s="29">
        <f>+(A47*P47)/1000</f>
        <v>0</v>
      </c>
      <c r="Q48" s="29">
        <f>+(A47*Q47)/1000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7"/>
    </row>
    <row r="49" spans="1:25" x14ac:dyDescent="0.15">
      <c r="A49" s="23">
        <f>SUM(D32)</f>
        <v>1</v>
      </c>
      <c r="B49" s="28" t="s">
        <v>59</v>
      </c>
      <c r="C49" s="30">
        <f>SUM(C39:C42)</f>
        <v>60</v>
      </c>
      <c r="D49" s="30">
        <f t="shared" ref="D49:X49" si="7">SUM(D39:D42)</f>
        <v>20</v>
      </c>
      <c r="E49" s="30">
        <f t="shared" si="7"/>
        <v>15</v>
      </c>
      <c r="F49" s="30">
        <f t="shared" si="7"/>
        <v>15</v>
      </c>
      <c r="G49" s="30">
        <f t="shared" si="7"/>
        <v>0</v>
      </c>
      <c r="H49" s="30">
        <f t="shared" si="7"/>
        <v>35</v>
      </c>
      <c r="I49" s="30">
        <f t="shared" si="7"/>
        <v>15</v>
      </c>
      <c r="J49" s="30">
        <f t="shared" si="7"/>
        <v>15</v>
      </c>
      <c r="K49" s="30">
        <f t="shared" si="7"/>
        <v>20</v>
      </c>
      <c r="L49" s="30">
        <f t="shared" si="7"/>
        <v>15</v>
      </c>
      <c r="M49" s="30">
        <f t="shared" si="7"/>
        <v>60</v>
      </c>
      <c r="N49" s="30">
        <f t="shared" si="7"/>
        <v>3</v>
      </c>
      <c r="O49" s="30">
        <f t="shared" si="7"/>
        <v>0</v>
      </c>
      <c r="P49" s="30">
        <f t="shared" si="7"/>
        <v>0</v>
      </c>
      <c r="Q49" s="30">
        <f t="shared" si="7"/>
        <v>0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7"/>
    </row>
    <row r="50" spans="1:25" ht="11.25" thickBot="1" x14ac:dyDescent="0.2">
      <c r="A50" s="32"/>
      <c r="B50" s="33" t="s">
        <v>60</v>
      </c>
      <c r="C50" s="34">
        <f>SUM(A49*C49)/1000</f>
        <v>0.06</v>
      </c>
      <c r="D50" s="34">
        <f>+(A49*D49)/1000</f>
        <v>0.02</v>
      </c>
      <c r="E50" s="34">
        <f>+(A49*E49)/1000</f>
        <v>1.4999999999999999E-2</v>
      </c>
      <c r="F50" s="34">
        <f>+(A49*F49)/1000</f>
        <v>1.4999999999999999E-2</v>
      </c>
      <c r="G50" s="34">
        <f>+(A49*G49)/1000</f>
        <v>0</v>
      </c>
      <c r="H50" s="34">
        <f>+(A49*H49)/1000</f>
        <v>3.5000000000000003E-2</v>
      </c>
      <c r="I50" s="34">
        <f>+(A49*I49)/1000</f>
        <v>1.4999999999999999E-2</v>
      </c>
      <c r="J50" s="34">
        <f>+(A49*J49)/1000</f>
        <v>1.4999999999999999E-2</v>
      </c>
      <c r="K50" s="34">
        <f>+(A49*K49)/1000</f>
        <v>0.02</v>
      </c>
      <c r="L50" s="34">
        <f>+(A49*L49)/1000</f>
        <v>1.4999999999999999E-2</v>
      </c>
      <c r="M50" s="34">
        <f>+(A49*M49)/1000</f>
        <v>0.06</v>
      </c>
      <c r="N50" s="34">
        <f>+(A49*N49)/1000</f>
        <v>3.0000000000000001E-3</v>
      </c>
      <c r="O50" s="34">
        <f>+(A49*O49)/1000</f>
        <v>0</v>
      </c>
      <c r="P50" s="34">
        <f>+(A49*P49)/1000</f>
        <v>0</v>
      </c>
      <c r="Q50" s="34">
        <f>+(A49*Q49)/1000</f>
        <v>0</v>
      </c>
      <c r="R50" s="34">
        <f>+(A49*R49)/1000</f>
        <v>0</v>
      </c>
      <c r="S50" s="34">
        <f>+(A49*S49)/1000</f>
        <v>0</v>
      </c>
      <c r="T50" s="34">
        <f>+(A49*T49)/1000</f>
        <v>0</v>
      </c>
      <c r="U50" s="34">
        <f>+(A49*U49)/1000</f>
        <v>0</v>
      </c>
      <c r="V50" s="35">
        <f>+(A49*V49)/1000</f>
        <v>0</v>
      </c>
      <c r="W50" s="35">
        <f>+(A49*W49)/1000</f>
        <v>0</v>
      </c>
      <c r="X50" s="35">
        <f>+(A49*X49)/1000</f>
        <v>0</v>
      </c>
      <c r="Y50" s="7"/>
    </row>
    <row r="51" spans="1:25" x14ac:dyDescent="0.15">
      <c r="A51" s="94" t="s">
        <v>40</v>
      </c>
      <c r="B51" s="95"/>
      <c r="C51" s="36">
        <f>+C50+C48</f>
        <v>0.13</v>
      </c>
      <c r="D51" s="36">
        <f t="shared" ref="D51:X51" si="8">+D50+D48</f>
        <v>0.02</v>
      </c>
      <c r="E51" s="36">
        <f t="shared" si="8"/>
        <v>1.4999999999999999E-2</v>
      </c>
      <c r="F51" s="36">
        <f t="shared" si="8"/>
        <v>2.7E-2</v>
      </c>
      <c r="G51" s="36">
        <f t="shared" si="8"/>
        <v>0.03</v>
      </c>
      <c r="H51" s="36">
        <f t="shared" si="8"/>
        <v>3.5000000000000003E-2</v>
      </c>
      <c r="I51" s="36">
        <f t="shared" si="8"/>
        <v>1.4999999999999999E-2</v>
      </c>
      <c r="J51" s="36">
        <f t="shared" si="8"/>
        <v>1.4999999999999999E-2</v>
      </c>
      <c r="K51" s="36">
        <f t="shared" si="8"/>
        <v>0.02</v>
      </c>
      <c r="L51" s="36">
        <f t="shared" si="8"/>
        <v>1.4999999999999999E-2</v>
      </c>
      <c r="M51" s="36">
        <f t="shared" si="8"/>
        <v>0.06</v>
      </c>
      <c r="N51" s="36">
        <f t="shared" si="8"/>
        <v>3.0000000000000001E-3</v>
      </c>
      <c r="O51" s="36">
        <f t="shared" si="8"/>
        <v>0.06</v>
      </c>
      <c r="P51" s="36">
        <f t="shared" si="8"/>
        <v>0</v>
      </c>
      <c r="Q51" s="36">
        <f t="shared" si="8"/>
        <v>0</v>
      </c>
      <c r="R51" s="36">
        <f t="shared" si="8"/>
        <v>0</v>
      </c>
      <c r="S51" s="36">
        <f t="shared" si="8"/>
        <v>0</v>
      </c>
      <c r="T51" s="36">
        <f t="shared" si="8"/>
        <v>0</v>
      </c>
      <c r="U51" s="36">
        <f t="shared" si="8"/>
        <v>0</v>
      </c>
      <c r="V51" s="37">
        <f t="shared" si="8"/>
        <v>0</v>
      </c>
      <c r="W51" s="37">
        <f t="shared" si="8"/>
        <v>0</v>
      </c>
      <c r="X51" s="37">
        <f t="shared" si="8"/>
        <v>0</v>
      </c>
      <c r="Y51" s="7"/>
    </row>
    <row r="52" spans="1:25" x14ac:dyDescent="0.15">
      <c r="A52" s="87" t="s">
        <v>41</v>
      </c>
      <c r="B52" s="89"/>
      <c r="C52" s="38">
        <v>264</v>
      </c>
      <c r="D52" s="38">
        <v>578</v>
      </c>
      <c r="E52" s="38">
        <v>137</v>
      </c>
      <c r="F52" s="38">
        <v>1748</v>
      </c>
      <c r="G52" s="38">
        <v>862</v>
      </c>
      <c r="H52" s="38">
        <v>132</v>
      </c>
      <c r="I52" s="38">
        <v>132</v>
      </c>
      <c r="J52" s="38">
        <v>828</v>
      </c>
      <c r="K52" s="38">
        <v>787</v>
      </c>
      <c r="L52" s="38">
        <v>494</v>
      </c>
      <c r="M52" s="38">
        <v>268</v>
      </c>
      <c r="N52" s="38">
        <v>153</v>
      </c>
      <c r="O52" s="38">
        <v>525</v>
      </c>
      <c r="P52" s="38"/>
      <c r="Q52" s="38"/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>
        <f>SUM(A47)</f>
        <v>1</v>
      </c>
      <c r="B53" s="41" t="s">
        <v>42</v>
      </c>
      <c r="C53" s="42">
        <f>SUM(C48*C52)</f>
        <v>18.48</v>
      </c>
      <c r="D53" s="42">
        <f>SUM(D48*D52)</f>
        <v>0</v>
      </c>
      <c r="E53" s="42">
        <f t="shared" ref="E53:X53" si="9">SUM(E48*E52)</f>
        <v>0</v>
      </c>
      <c r="F53" s="42">
        <f t="shared" si="9"/>
        <v>20.975999999999999</v>
      </c>
      <c r="G53" s="42">
        <f t="shared" si="9"/>
        <v>25.86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31.5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96.816000000000003</v>
      </c>
    </row>
    <row r="54" spans="1:25" x14ac:dyDescent="0.15">
      <c r="A54" s="40">
        <f>SUM(A49)</f>
        <v>1</v>
      </c>
      <c r="B54" s="41" t="s">
        <v>42</v>
      </c>
      <c r="C54" s="42">
        <f>SUM(C50*C52)</f>
        <v>15.84</v>
      </c>
      <c r="D54" s="42">
        <f>SUM(D50*D52)</f>
        <v>11.56</v>
      </c>
      <c r="E54" s="42">
        <f t="shared" ref="E54:X54" si="10">SUM(E50*E52)</f>
        <v>2.0549999999999997</v>
      </c>
      <c r="F54" s="42">
        <f t="shared" si="10"/>
        <v>26.22</v>
      </c>
      <c r="G54" s="42">
        <f t="shared" si="10"/>
        <v>0</v>
      </c>
      <c r="H54" s="42">
        <f t="shared" si="10"/>
        <v>4.62</v>
      </c>
      <c r="I54" s="42">
        <f t="shared" si="10"/>
        <v>1.98</v>
      </c>
      <c r="J54" s="42">
        <f t="shared" si="10"/>
        <v>12.42</v>
      </c>
      <c r="K54" s="42">
        <f t="shared" si="10"/>
        <v>15.74</v>
      </c>
      <c r="L54" s="42">
        <f t="shared" si="10"/>
        <v>7.41</v>
      </c>
      <c r="M54" s="42">
        <f t="shared" si="10"/>
        <v>16.079999999999998</v>
      </c>
      <c r="N54" s="42">
        <f t="shared" si="10"/>
        <v>0.45900000000000002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114.38399999999999</v>
      </c>
    </row>
    <row r="55" spans="1:25" x14ac:dyDescent="0.15">
      <c r="A55" s="96" t="s">
        <v>43</v>
      </c>
      <c r="B55" s="97"/>
      <c r="C55" s="44">
        <f>SUM(C53:C54)</f>
        <v>34.32</v>
      </c>
      <c r="D55" s="44">
        <f t="shared" ref="D55:X55" si="11">+D51*D52</f>
        <v>11.56</v>
      </c>
      <c r="E55" s="44">
        <f t="shared" si="11"/>
        <v>2.0549999999999997</v>
      </c>
      <c r="F55" s="44">
        <f t="shared" si="11"/>
        <v>47.195999999999998</v>
      </c>
      <c r="G55" s="44">
        <f t="shared" si="11"/>
        <v>25.86</v>
      </c>
      <c r="H55" s="44">
        <f t="shared" si="11"/>
        <v>4.62</v>
      </c>
      <c r="I55" s="44">
        <f t="shared" si="11"/>
        <v>1.98</v>
      </c>
      <c r="J55" s="44">
        <f t="shared" si="11"/>
        <v>12.42</v>
      </c>
      <c r="K55" s="44">
        <f t="shared" si="11"/>
        <v>15.74</v>
      </c>
      <c r="L55" s="44">
        <f t="shared" si="11"/>
        <v>7.41</v>
      </c>
      <c r="M55" s="44">
        <f t="shared" si="11"/>
        <v>16.079999999999998</v>
      </c>
      <c r="N55" s="44">
        <f t="shared" si="11"/>
        <v>0.45900000000000002</v>
      </c>
      <c r="O55" s="44">
        <f t="shared" si="11"/>
        <v>31.5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211.2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81" t="s">
        <v>44</v>
      </c>
      <c r="B58" s="81"/>
      <c r="C58" s="50"/>
      <c r="H58" s="81" t="s">
        <v>45</v>
      </c>
      <c r="I58" s="81"/>
      <c r="J58" s="81"/>
      <c r="K58" s="81"/>
      <c r="P58" s="81" t="s">
        <v>46</v>
      </c>
      <c r="Q58" s="81"/>
      <c r="R58" s="81"/>
      <c r="S58" s="81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opLeftCell="A16" workbookViewId="0">
      <selection activeCell="O56" sqref="O56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0" width="3.85546875" style="1" customWidth="1"/>
    <col min="11" max="11" width="3.85546875" style="59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98" t="s">
        <v>0</v>
      </c>
      <c r="C1" s="98"/>
      <c r="D1" s="98"/>
      <c r="E1" s="98"/>
      <c r="F1" s="98"/>
      <c r="G1" s="98"/>
      <c r="H1" s="98"/>
      <c r="I1" s="98"/>
      <c r="J1" s="98"/>
      <c r="L1" s="2"/>
      <c r="M1" s="99" t="s">
        <v>1</v>
      </c>
      <c r="N1" s="99"/>
      <c r="O1" s="99"/>
      <c r="P1" s="99"/>
      <c r="Q1" s="99"/>
      <c r="R1" s="99" t="s">
        <v>2</v>
      </c>
      <c r="S1" s="99"/>
      <c r="T1" s="99"/>
      <c r="U1" s="99"/>
      <c r="V1" s="99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2" t="s">
        <v>144</v>
      </c>
      <c r="Q2" s="82"/>
      <c r="R2" s="82"/>
      <c r="S2" s="82"/>
      <c r="T2" s="5"/>
      <c r="U2" s="5"/>
      <c r="V2" s="5"/>
    </row>
    <row r="3" spans="1:25" x14ac:dyDescent="0.15">
      <c r="A3" s="83"/>
      <c r="B3" s="84"/>
      <c r="C3" s="87" t="s">
        <v>4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  <c r="W3" s="6"/>
      <c r="X3" s="6"/>
      <c r="Y3" s="7"/>
    </row>
    <row r="4" spans="1:25" ht="58.5" thickBot="1" x14ac:dyDescent="0.2">
      <c r="A4" s="85"/>
      <c r="B4" s="86"/>
      <c r="C4" s="8" t="s">
        <v>5</v>
      </c>
      <c r="D4" s="9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  <c r="J4" s="10" t="s">
        <v>82</v>
      </c>
      <c r="K4" s="60" t="s">
        <v>83</v>
      </c>
      <c r="L4" s="10" t="s">
        <v>79</v>
      </c>
      <c r="M4" s="10" t="s">
        <v>15</v>
      </c>
      <c r="N4" s="11" t="s">
        <v>16</v>
      </c>
      <c r="O4" s="10" t="s">
        <v>17</v>
      </c>
      <c r="P4" s="10" t="s">
        <v>18</v>
      </c>
      <c r="Q4" s="10" t="s">
        <v>19</v>
      </c>
      <c r="R4" s="10" t="s">
        <v>20</v>
      </c>
      <c r="S4" s="10" t="s">
        <v>21</v>
      </c>
      <c r="T4" s="10" t="s">
        <v>22</v>
      </c>
      <c r="U4" s="11" t="s">
        <v>23</v>
      </c>
      <c r="V4" s="12" t="s">
        <v>24</v>
      </c>
      <c r="W4" s="9" t="s">
        <v>25</v>
      </c>
      <c r="X4" s="9" t="s">
        <v>13</v>
      </c>
      <c r="Y4" s="7"/>
    </row>
    <row r="5" spans="1:25" x14ac:dyDescent="0.15">
      <c r="A5" s="90" t="s">
        <v>26</v>
      </c>
      <c r="B5" s="13" t="s">
        <v>27</v>
      </c>
      <c r="C5" s="14"/>
      <c r="D5" s="14"/>
      <c r="E5" s="14"/>
      <c r="F5" s="14"/>
      <c r="G5" s="14"/>
      <c r="H5" s="14"/>
      <c r="I5" s="14"/>
      <c r="J5" s="14"/>
      <c r="K5" s="61"/>
      <c r="L5" s="14"/>
      <c r="M5" s="14"/>
      <c r="N5" s="14"/>
      <c r="O5" s="14"/>
      <c r="P5" s="14"/>
      <c r="Q5" s="14"/>
      <c r="R5" s="14">
        <v>70</v>
      </c>
      <c r="S5" s="14">
        <v>70</v>
      </c>
      <c r="T5" s="14"/>
      <c r="U5" s="14"/>
      <c r="V5" s="15"/>
      <c r="W5" s="15"/>
      <c r="X5" s="15"/>
      <c r="Y5" s="7"/>
    </row>
    <row r="6" spans="1:25" x14ac:dyDescent="0.15">
      <c r="A6" s="91"/>
      <c r="B6" s="16" t="s">
        <v>28</v>
      </c>
      <c r="C6" s="17"/>
      <c r="D6" s="17">
        <v>5</v>
      </c>
      <c r="E6" s="17"/>
      <c r="F6" s="17"/>
      <c r="G6" s="17">
        <f>1/10</f>
        <v>0.1</v>
      </c>
      <c r="H6" s="17">
        <v>18</v>
      </c>
      <c r="I6" s="17"/>
      <c r="J6" s="17"/>
      <c r="K6" s="62"/>
      <c r="L6" s="17"/>
      <c r="M6" s="17"/>
      <c r="N6" s="17"/>
      <c r="O6" s="17"/>
      <c r="P6" s="17">
        <v>28</v>
      </c>
      <c r="Q6" s="17"/>
      <c r="R6" s="17"/>
      <c r="S6" s="17"/>
      <c r="T6" s="17"/>
      <c r="U6" s="17">
        <v>25</v>
      </c>
      <c r="V6" s="18"/>
      <c r="W6" s="18"/>
      <c r="X6" s="18"/>
      <c r="Y6" s="7"/>
    </row>
    <row r="7" spans="1:25" x14ac:dyDescent="0.15">
      <c r="A7" s="91"/>
      <c r="B7" s="16" t="s">
        <v>29</v>
      </c>
      <c r="C7" s="17"/>
      <c r="D7" s="17"/>
      <c r="E7" s="17"/>
      <c r="F7" s="17">
        <v>7</v>
      </c>
      <c r="G7" s="17"/>
      <c r="H7" s="17">
        <v>20</v>
      </c>
      <c r="I7" s="17"/>
      <c r="J7" s="17"/>
      <c r="K7" s="62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92"/>
      <c r="B8" s="19" t="s">
        <v>30</v>
      </c>
      <c r="C8" s="20">
        <v>40</v>
      </c>
      <c r="D8" s="20"/>
      <c r="E8" s="20"/>
      <c r="F8" s="20"/>
      <c r="G8" s="20"/>
      <c r="H8" s="20"/>
      <c r="I8" s="20"/>
      <c r="J8" s="20"/>
      <c r="K8" s="63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x14ac:dyDescent="0.15">
      <c r="A9" s="90" t="s">
        <v>31</v>
      </c>
      <c r="B9" s="13" t="s">
        <v>11</v>
      </c>
      <c r="C9" s="14"/>
      <c r="D9" s="14"/>
      <c r="E9" s="14"/>
      <c r="F9" s="14"/>
      <c r="G9" s="14"/>
      <c r="H9" s="14"/>
      <c r="I9" s="14">
        <v>40</v>
      </c>
      <c r="J9" s="14"/>
      <c r="K9" s="61"/>
      <c r="L9" s="14"/>
      <c r="M9" s="14"/>
      <c r="N9" s="14"/>
      <c r="O9" s="14"/>
      <c r="P9" s="14"/>
      <c r="Q9" s="14"/>
      <c r="R9" s="14"/>
      <c r="S9" s="14"/>
      <c r="T9" s="14"/>
      <c r="U9" s="14"/>
      <c r="V9" s="15"/>
      <c r="W9" s="15"/>
      <c r="X9" s="15"/>
      <c r="Y9" s="7"/>
    </row>
    <row r="10" spans="1:25" x14ac:dyDescent="0.15">
      <c r="A10" s="91"/>
      <c r="B10" s="22" t="s">
        <v>83</v>
      </c>
      <c r="C10" s="17"/>
      <c r="D10" s="17"/>
      <c r="E10" s="17"/>
      <c r="F10" s="17"/>
      <c r="G10" s="17"/>
      <c r="H10" s="17"/>
      <c r="I10" s="17"/>
      <c r="J10" s="17"/>
      <c r="K10" s="62">
        <v>40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8"/>
      <c r="X10" s="18"/>
      <c r="Y10" s="7"/>
    </row>
    <row r="11" spans="1:25" x14ac:dyDescent="0.15">
      <c r="A11" s="91"/>
      <c r="B11" s="22" t="s">
        <v>80</v>
      </c>
      <c r="C11" s="17"/>
      <c r="D11" s="17"/>
      <c r="E11" s="17">
        <v>8</v>
      </c>
      <c r="F11" s="17"/>
      <c r="G11" s="17">
        <f>1/20</f>
        <v>0.05</v>
      </c>
      <c r="H11" s="17"/>
      <c r="I11" s="17">
        <v>7</v>
      </c>
      <c r="J11" s="17">
        <v>2</v>
      </c>
      <c r="K11" s="62"/>
      <c r="L11" s="17">
        <v>15</v>
      </c>
      <c r="M11" s="17">
        <v>25</v>
      </c>
      <c r="N11" s="17">
        <v>45</v>
      </c>
      <c r="O11" s="17">
        <v>5</v>
      </c>
      <c r="P11" s="17"/>
      <c r="Q11" s="17"/>
      <c r="R11" s="17"/>
      <c r="S11" s="17"/>
      <c r="T11" s="17">
        <v>5</v>
      </c>
      <c r="U11" s="17"/>
      <c r="V11" s="18"/>
      <c r="W11" s="18"/>
      <c r="X11" s="18"/>
      <c r="Y11" s="7" t="s">
        <v>81</v>
      </c>
    </row>
    <row r="12" spans="1:25" ht="11.25" thickBot="1" x14ac:dyDescent="0.2">
      <c r="A12" s="92"/>
      <c r="B12" s="19" t="s">
        <v>32</v>
      </c>
      <c r="C12" s="20">
        <v>40</v>
      </c>
      <c r="D12" s="20"/>
      <c r="E12" s="20"/>
      <c r="F12" s="20"/>
      <c r="G12" s="20"/>
      <c r="H12" s="20"/>
      <c r="I12" s="20"/>
      <c r="J12" s="20"/>
      <c r="K12" s="63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ht="11.25" thickBot="1" x14ac:dyDescent="0.2">
      <c r="A13" s="90" t="s">
        <v>33</v>
      </c>
      <c r="B13" s="13" t="s">
        <v>25</v>
      </c>
      <c r="C13" s="14"/>
      <c r="D13" s="14"/>
      <c r="E13" s="14"/>
      <c r="F13" s="14"/>
      <c r="G13" s="14"/>
      <c r="H13" s="14"/>
      <c r="I13" s="14"/>
      <c r="J13" s="14"/>
      <c r="K13" s="61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5">
        <f>1/8</f>
        <v>0.125</v>
      </c>
      <c r="X13" s="15"/>
      <c r="Y13" s="7"/>
    </row>
    <row r="14" spans="1:25" x14ac:dyDescent="0.15">
      <c r="A14" s="91"/>
      <c r="B14" s="16" t="s">
        <v>34</v>
      </c>
      <c r="C14" s="17"/>
      <c r="D14" s="17">
        <v>15</v>
      </c>
      <c r="E14" s="17"/>
      <c r="F14" s="17"/>
      <c r="G14" s="17"/>
      <c r="H14" s="17"/>
      <c r="I14" s="17"/>
      <c r="J14" s="17"/>
      <c r="K14" s="61"/>
      <c r="L14" s="17"/>
      <c r="M14" s="17"/>
      <c r="N14" s="17"/>
      <c r="O14" s="17"/>
      <c r="P14" s="17"/>
      <c r="Q14" s="17">
        <v>50</v>
      </c>
      <c r="R14" s="17"/>
      <c r="S14" s="17"/>
      <c r="T14" s="17"/>
      <c r="U14" s="17"/>
      <c r="V14" s="18"/>
      <c r="W14" s="18"/>
      <c r="X14" s="18">
        <v>15</v>
      </c>
      <c r="Y14" s="7"/>
    </row>
    <row r="15" spans="1:25" x14ac:dyDescent="0.15">
      <c r="A15" s="91"/>
      <c r="B15" s="16" t="s">
        <v>35</v>
      </c>
      <c r="C15" s="17">
        <v>40</v>
      </c>
      <c r="D15" s="17"/>
      <c r="E15" s="17"/>
      <c r="F15" s="17"/>
      <c r="G15" s="17"/>
      <c r="H15" s="17"/>
      <c r="I15" s="17"/>
      <c r="J15" s="17"/>
      <c r="K15" s="62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93"/>
      <c r="B16" s="19" t="s">
        <v>24</v>
      </c>
      <c r="C16" s="20"/>
      <c r="D16" s="20"/>
      <c r="E16" s="20"/>
      <c r="F16" s="20"/>
      <c r="G16" s="20"/>
      <c r="H16" s="20"/>
      <c r="I16" s="20"/>
      <c r="J16" s="20"/>
      <c r="K16" s="63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>
        <v>17</v>
      </c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36</v>
      </c>
      <c r="C17" s="25">
        <f>SUM(C5:C12)</f>
        <v>80</v>
      </c>
      <c r="D17" s="25">
        <f t="shared" ref="D17:X17" si="0">SUM(D5:D12)</f>
        <v>5</v>
      </c>
      <c r="E17" s="25">
        <f t="shared" si="0"/>
        <v>8</v>
      </c>
      <c r="F17" s="25">
        <f t="shared" si="0"/>
        <v>7</v>
      </c>
      <c r="G17" s="25">
        <f t="shared" si="0"/>
        <v>0.15000000000000002</v>
      </c>
      <c r="H17" s="25">
        <f t="shared" si="0"/>
        <v>38</v>
      </c>
      <c r="I17" s="25">
        <f t="shared" si="0"/>
        <v>47</v>
      </c>
      <c r="J17" s="25">
        <f t="shared" si="0"/>
        <v>2</v>
      </c>
      <c r="K17" s="64">
        <f t="shared" si="0"/>
        <v>40</v>
      </c>
      <c r="L17" s="25">
        <f t="shared" si="0"/>
        <v>15</v>
      </c>
      <c r="M17" s="25">
        <f t="shared" si="0"/>
        <v>25</v>
      </c>
      <c r="N17" s="25">
        <f t="shared" si="0"/>
        <v>45</v>
      </c>
      <c r="O17" s="25">
        <f t="shared" si="0"/>
        <v>5</v>
      </c>
      <c r="P17" s="25">
        <f t="shared" si="0"/>
        <v>28</v>
      </c>
      <c r="Q17" s="25">
        <f t="shared" si="0"/>
        <v>0</v>
      </c>
      <c r="R17" s="25">
        <f t="shared" si="0"/>
        <v>70</v>
      </c>
      <c r="S17" s="25">
        <f t="shared" si="0"/>
        <v>70</v>
      </c>
      <c r="T17" s="25">
        <f t="shared" si="0"/>
        <v>5</v>
      </c>
      <c r="U17" s="25">
        <f t="shared" si="0"/>
        <v>25</v>
      </c>
      <c r="V17" s="25">
        <f t="shared" si="0"/>
        <v>0</v>
      </c>
      <c r="W17" s="26">
        <f t="shared" si="0"/>
        <v>0</v>
      </c>
      <c r="X17" s="26">
        <f t="shared" si="0"/>
        <v>0</v>
      </c>
      <c r="Y17" s="7"/>
    </row>
    <row r="18" spans="1:25" x14ac:dyDescent="0.15">
      <c r="A18" s="27"/>
      <c r="B18" s="28" t="s">
        <v>37</v>
      </c>
      <c r="C18" s="29">
        <f>SUM(A17*C17)/1000</f>
        <v>0.08</v>
      </c>
      <c r="D18" s="29">
        <f>+(A17*D17)/1000</f>
        <v>5.0000000000000001E-3</v>
      </c>
      <c r="E18" s="29">
        <f>+(A17*E17)/1000</f>
        <v>8.0000000000000002E-3</v>
      </c>
      <c r="F18" s="29">
        <f>+(A17*F17)/1000</f>
        <v>7.0000000000000001E-3</v>
      </c>
      <c r="G18" s="29">
        <f>+(A17*G17)</f>
        <v>0.15000000000000002</v>
      </c>
      <c r="H18" s="29">
        <f>+(A17*H17)/1000</f>
        <v>3.7999999999999999E-2</v>
      </c>
      <c r="I18" s="29">
        <f>+(A17*I17)/1000</f>
        <v>4.7E-2</v>
      </c>
      <c r="J18" s="29">
        <f>+(A17*J17)/1000</f>
        <v>2E-3</v>
      </c>
      <c r="K18" s="65">
        <f>+(A17*K17)/1000</f>
        <v>0.04</v>
      </c>
      <c r="L18" s="29">
        <f>+(A17*L17)/1000</f>
        <v>1.4999999999999999E-2</v>
      </c>
      <c r="M18" s="29">
        <f>+(A17*M17)/1000</f>
        <v>2.5000000000000001E-2</v>
      </c>
      <c r="N18" s="29">
        <f>+(A17*N17)/1000</f>
        <v>4.4999999999999998E-2</v>
      </c>
      <c r="O18" s="29">
        <f>+(A17*O17)/1000</f>
        <v>5.0000000000000001E-3</v>
      </c>
      <c r="P18" s="29">
        <f>+(A17*P17)/1000</f>
        <v>2.8000000000000001E-2</v>
      </c>
      <c r="Q18" s="29">
        <f>+(A17*Q17)/1000</f>
        <v>0</v>
      </c>
      <c r="R18" s="29">
        <f>+(A17*R17)/1000</f>
        <v>7.0000000000000007E-2</v>
      </c>
      <c r="S18" s="29">
        <f>+(A17*S17)/1000</f>
        <v>7.0000000000000007E-2</v>
      </c>
      <c r="T18" s="29">
        <f>+(A17*T17)/1000</f>
        <v>5.0000000000000001E-3</v>
      </c>
      <c r="U18" s="29">
        <f>+(A17*U17)/1000</f>
        <v>2.5000000000000001E-2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25" x14ac:dyDescent="0.15">
      <c r="A19" s="23">
        <f>SUM(D2)</f>
        <v>1</v>
      </c>
      <c r="B19" s="28" t="s">
        <v>38</v>
      </c>
      <c r="C19" s="30">
        <f>SUM(C13:C16)</f>
        <v>40</v>
      </c>
      <c r="D19" s="30">
        <f t="shared" ref="D19:X19" si="1">SUM(D13:D16)</f>
        <v>15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66">
        <f t="shared" si="1"/>
        <v>0</v>
      </c>
      <c r="L19" s="30">
        <f t="shared" si="1"/>
        <v>0</v>
      </c>
      <c r="M19" s="30">
        <f t="shared" si="1"/>
        <v>0</v>
      </c>
      <c r="N19" s="30">
        <f>SUM(N13:N16)</f>
        <v>0</v>
      </c>
      <c r="O19" s="30">
        <f t="shared" si="1"/>
        <v>0</v>
      </c>
      <c r="P19" s="30">
        <f t="shared" si="1"/>
        <v>0</v>
      </c>
      <c r="Q19" s="30">
        <f t="shared" si="1"/>
        <v>50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17</v>
      </c>
      <c r="W19" s="31">
        <f t="shared" si="1"/>
        <v>0.125</v>
      </c>
      <c r="X19" s="31">
        <f t="shared" si="1"/>
        <v>15</v>
      </c>
      <c r="Y19" s="7"/>
    </row>
    <row r="20" spans="1:25" ht="11.25" thickBot="1" x14ac:dyDescent="0.2">
      <c r="A20" s="32"/>
      <c r="B20" s="33" t="s">
        <v>39</v>
      </c>
      <c r="C20" s="34">
        <f>SUM(A19*C19)/1000</f>
        <v>0.04</v>
      </c>
      <c r="D20" s="34">
        <f>+(A19*D19)/1000</f>
        <v>1.4999999999999999E-2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67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0</v>
      </c>
      <c r="O20" s="34">
        <f>+(A19*O19)/1000</f>
        <v>0</v>
      </c>
      <c r="P20" s="34">
        <f>+(A19*P19)/1000</f>
        <v>0</v>
      </c>
      <c r="Q20" s="34">
        <f>+(A19*Q19)/1000</f>
        <v>0.05</v>
      </c>
      <c r="R20" s="34">
        <f>+(A19*R19)/1000</f>
        <v>0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1.7000000000000001E-2</v>
      </c>
      <c r="W20" s="35">
        <f>+(A19*W19)</f>
        <v>0.125</v>
      </c>
      <c r="X20" s="35">
        <f>+(A19*X19)/1000</f>
        <v>1.4999999999999999E-2</v>
      </c>
      <c r="Y20" s="7"/>
    </row>
    <row r="21" spans="1:25" x14ac:dyDescent="0.15">
      <c r="A21" s="94" t="s">
        <v>40</v>
      </c>
      <c r="B21" s="95"/>
      <c r="C21" s="36">
        <f>+C20+C18</f>
        <v>0.12</v>
      </c>
      <c r="D21" s="36">
        <f t="shared" ref="D21:X21" si="2">+D20+D18</f>
        <v>0.02</v>
      </c>
      <c r="E21" s="36">
        <f t="shared" si="2"/>
        <v>8.0000000000000002E-3</v>
      </c>
      <c r="F21" s="36">
        <f t="shared" si="2"/>
        <v>7.0000000000000001E-3</v>
      </c>
      <c r="G21" s="36">
        <f t="shared" si="2"/>
        <v>0.15000000000000002</v>
      </c>
      <c r="H21" s="36">
        <f t="shared" si="2"/>
        <v>3.7999999999999999E-2</v>
      </c>
      <c r="I21" s="36">
        <f t="shared" si="2"/>
        <v>4.7E-2</v>
      </c>
      <c r="J21" s="36">
        <f t="shared" si="2"/>
        <v>2E-3</v>
      </c>
      <c r="K21" s="68">
        <f t="shared" si="2"/>
        <v>0.04</v>
      </c>
      <c r="L21" s="36">
        <f t="shared" si="2"/>
        <v>1.4999999999999999E-2</v>
      </c>
      <c r="M21" s="36">
        <f t="shared" si="2"/>
        <v>2.5000000000000001E-2</v>
      </c>
      <c r="N21" s="36">
        <f t="shared" si="2"/>
        <v>4.4999999999999998E-2</v>
      </c>
      <c r="O21" s="36">
        <f t="shared" si="2"/>
        <v>5.0000000000000001E-3</v>
      </c>
      <c r="P21" s="36">
        <f t="shared" si="2"/>
        <v>2.8000000000000001E-2</v>
      </c>
      <c r="Q21" s="36">
        <f t="shared" si="2"/>
        <v>0.05</v>
      </c>
      <c r="R21" s="36">
        <f t="shared" si="2"/>
        <v>7.0000000000000007E-2</v>
      </c>
      <c r="S21" s="36">
        <f t="shared" si="2"/>
        <v>7.0000000000000007E-2</v>
      </c>
      <c r="T21" s="36">
        <f t="shared" si="2"/>
        <v>5.0000000000000001E-3</v>
      </c>
      <c r="U21" s="36">
        <f t="shared" si="2"/>
        <v>2.5000000000000001E-2</v>
      </c>
      <c r="V21" s="36">
        <f t="shared" si="2"/>
        <v>1.7000000000000001E-2</v>
      </c>
      <c r="W21" s="37">
        <f t="shared" si="2"/>
        <v>0.125</v>
      </c>
      <c r="X21" s="37">
        <f t="shared" si="2"/>
        <v>1.4999999999999999E-2</v>
      </c>
      <c r="Y21" s="7"/>
    </row>
    <row r="22" spans="1:25" x14ac:dyDescent="0.15">
      <c r="A22" s="87" t="s">
        <v>41</v>
      </c>
      <c r="B22" s="89"/>
      <c r="C22" s="38">
        <v>264</v>
      </c>
      <c r="D22" s="38">
        <v>578</v>
      </c>
      <c r="E22" s="38">
        <v>2352</v>
      </c>
      <c r="F22" s="38">
        <v>1748</v>
      </c>
      <c r="G22" s="38">
        <v>53</v>
      </c>
      <c r="H22" s="38">
        <v>390</v>
      </c>
      <c r="I22" s="38">
        <v>137</v>
      </c>
      <c r="J22" s="38">
        <v>678</v>
      </c>
      <c r="K22" s="69">
        <v>200</v>
      </c>
      <c r="L22" s="38">
        <v>414</v>
      </c>
      <c r="M22" s="38">
        <v>132</v>
      </c>
      <c r="N22" s="38">
        <v>2373</v>
      </c>
      <c r="O22" s="38">
        <v>198</v>
      </c>
      <c r="P22" s="38">
        <v>209</v>
      </c>
      <c r="Q22" s="38">
        <v>604</v>
      </c>
      <c r="R22" s="38">
        <v>325</v>
      </c>
      <c r="S22" s="38">
        <v>762</v>
      </c>
      <c r="T22" s="38">
        <v>153</v>
      </c>
      <c r="U22" s="38">
        <v>348</v>
      </c>
      <c r="V22" s="38">
        <v>2000</v>
      </c>
      <c r="W22" s="39">
        <v>138</v>
      </c>
      <c r="X22" s="39">
        <v>787</v>
      </c>
      <c r="Y22" s="7"/>
    </row>
    <row r="23" spans="1:25" x14ac:dyDescent="0.15">
      <c r="A23" s="40">
        <f>SUM(A17)</f>
        <v>1</v>
      </c>
      <c r="B23" s="41" t="s">
        <v>42</v>
      </c>
      <c r="C23" s="42">
        <f>SUM(C18*C22)</f>
        <v>21.12</v>
      </c>
      <c r="D23" s="42">
        <f>SUM(D18*D22)</f>
        <v>2.89</v>
      </c>
      <c r="E23" s="42">
        <f t="shared" ref="E23:X23" si="3">SUM(E18*E22)</f>
        <v>18.815999999999999</v>
      </c>
      <c r="F23" s="42">
        <f t="shared" si="3"/>
        <v>12.236000000000001</v>
      </c>
      <c r="G23" s="42">
        <f t="shared" si="3"/>
        <v>7.9500000000000011</v>
      </c>
      <c r="H23" s="42">
        <f t="shared" si="3"/>
        <v>14.82</v>
      </c>
      <c r="I23" s="42">
        <f t="shared" si="3"/>
        <v>6.4390000000000001</v>
      </c>
      <c r="J23" s="42">
        <f t="shared" si="3"/>
        <v>1.3560000000000001</v>
      </c>
      <c r="K23" s="70">
        <f t="shared" si="3"/>
        <v>8</v>
      </c>
      <c r="L23" s="42">
        <f t="shared" si="3"/>
        <v>6.21</v>
      </c>
      <c r="M23" s="42">
        <f t="shared" si="3"/>
        <v>3.3000000000000003</v>
      </c>
      <c r="N23" s="42">
        <f t="shared" si="3"/>
        <v>106.785</v>
      </c>
      <c r="O23" s="42">
        <f t="shared" si="3"/>
        <v>0.99</v>
      </c>
      <c r="P23" s="42">
        <f t="shared" si="3"/>
        <v>5.8520000000000003</v>
      </c>
      <c r="Q23" s="42">
        <f t="shared" si="3"/>
        <v>0</v>
      </c>
      <c r="R23" s="42">
        <f t="shared" si="3"/>
        <v>22.750000000000004</v>
      </c>
      <c r="S23" s="42">
        <f t="shared" si="3"/>
        <v>53.34</v>
      </c>
      <c r="T23" s="42">
        <f t="shared" si="3"/>
        <v>0.76500000000000001</v>
      </c>
      <c r="U23" s="42">
        <f t="shared" si="3"/>
        <v>8.7000000000000011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302.31899999999996</v>
      </c>
    </row>
    <row r="24" spans="1:25" x14ac:dyDescent="0.15">
      <c r="A24" s="40">
        <f>SUM(A19)</f>
        <v>1</v>
      </c>
      <c r="B24" s="41" t="s">
        <v>42</v>
      </c>
      <c r="C24" s="42">
        <f>SUM(C20*C22)</f>
        <v>10.56</v>
      </c>
      <c r="D24" s="42">
        <f>SUM(D20*D22)</f>
        <v>8.67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70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30.200000000000003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34</v>
      </c>
      <c r="W24" s="42">
        <f t="shared" si="4"/>
        <v>17.25</v>
      </c>
      <c r="X24" s="42">
        <f t="shared" si="4"/>
        <v>11.805</v>
      </c>
      <c r="Y24" s="43">
        <f>SUM(C24:X24)</f>
        <v>112.48500000000001</v>
      </c>
    </row>
    <row r="25" spans="1:25" x14ac:dyDescent="0.15">
      <c r="A25" s="96" t="s">
        <v>43</v>
      </c>
      <c r="B25" s="97"/>
      <c r="C25" s="44">
        <f>SUM(C23:C24)</f>
        <v>31.68</v>
      </c>
      <c r="D25" s="44">
        <f t="shared" ref="D25:X25" si="5">+D21*D22</f>
        <v>11.56</v>
      </c>
      <c r="E25" s="44">
        <f t="shared" si="5"/>
        <v>18.815999999999999</v>
      </c>
      <c r="F25" s="44">
        <f t="shared" si="5"/>
        <v>12.236000000000001</v>
      </c>
      <c r="G25" s="44">
        <f t="shared" si="5"/>
        <v>7.9500000000000011</v>
      </c>
      <c r="H25" s="44">
        <f t="shared" si="5"/>
        <v>14.82</v>
      </c>
      <c r="I25" s="44">
        <f t="shared" si="5"/>
        <v>6.4390000000000001</v>
      </c>
      <c r="J25" s="44">
        <f t="shared" si="5"/>
        <v>1.3560000000000001</v>
      </c>
      <c r="K25" s="71">
        <f t="shared" si="5"/>
        <v>8</v>
      </c>
      <c r="L25" s="44">
        <f t="shared" si="5"/>
        <v>6.21</v>
      </c>
      <c r="M25" s="44">
        <f t="shared" si="5"/>
        <v>3.3000000000000003</v>
      </c>
      <c r="N25" s="44">
        <f t="shared" si="5"/>
        <v>106.785</v>
      </c>
      <c r="O25" s="44">
        <f t="shared" si="5"/>
        <v>0.99</v>
      </c>
      <c r="P25" s="44">
        <f t="shared" si="5"/>
        <v>5.8520000000000003</v>
      </c>
      <c r="Q25" s="44">
        <f t="shared" si="5"/>
        <v>30.200000000000003</v>
      </c>
      <c r="R25" s="44">
        <f t="shared" si="5"/>
        <v>22.750000000000004</v>
      </c>
      <c r="S25" s="44">
        <f t="shared" si="5"/>
        <v>53.34</v>
      </c>
      <c r="T25" s="44">
        <f t="shared" si="5"/>
        <v>0.76500000000000001</v>
      </c>
      <c r="U25" s="44">
        <f t="shared" si="5"/>
        <v>8.7000000000000011</v>
      </c>
      <c r="V25" s="44">
        <f t="shared" si="5"/>
        <v>34</v>
      </c>
      <c r="W25" s="45">
        <f t="shared" si="5"/>
        <v>17.25</v>
      </c>
      <c r="X25" s="45">
        <f t="shared" si="5"/>
        <v>11.805</v>
      </c>
      <c r="Y25" s="43">
        <f>SUM(C25:X25)</f>
        <v>414.80399999999997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72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73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1" t="s">
        <v>44</v>
      </c>
      <c r="B28" s="81"/>
      <c r="C28" s="50"/>
      <c r="H28" s="81" t="s">
        <v>45</v>
      </c>
      <c r="I28" s="81"/>
      <c r="J28" s="81"/>
      <c r="K28" s="81"/>
      <c r="P28" s="81" t="s">
        <v>46</v>
      </c>
      <c r="Q28" s="81"/>
      <c r="R28" s="81"/>
      <c r="S28" s="81"/>
    </row>
    <row r="31" spans="1:25" x14ac:dyDescent="0.15">
      <c r="B31" s="98" t="s">
        <v>0</v>
      </c>
      <c r="C31" s="98"/>
      <c r="D31" s="98"/>
      <c r="E31" s="98"/>
      <c r="F31" s="98"/>
      <c r="G31" s="98"/>
      <c r="H31" s="98"/>
      <c r="I31" s="98"/>
      <c r="J31" s="98"/>
      <c r="L31" s="2"/>
      <c r="M31" s="99" t="s">
        <v>1</v>
      </c>
      <c r="N31" s="99"/>
      <c r="O31" s="99"/>
      <c r="P31" s="99"/>
      <c r="Q31" s="99"/>
      <c r="R31" s="99" t="s">
        <v>47</v>
      </c>
      <c r="S31" s="99"/>
      <c r="T31" s="99"/>
      <c r="U31" s="99"/>
      <c r="V31" s="99"/>
    </row>
    <row r="32" spans="1:25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82"/>
      <c r="Q32" s="82"/>
      <c r="R32" s="82"/>
      <c r="S32" s="82"/>
      <c r="T32" s="5"/>
      <c r="U32" s="5"/>
      <c r="V32" s="5"/>
    </row>
    <row r="33" spans="1:25" x14ac:dyDescent="0.15">
      <c r="A33" s="83"/>
      <c r="B33" s="84"/>
      <c r="C33" s="87" t="s">
        <v>4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9"/>
      <c r="W33" s="6"/>
      <c r="X33" s="6"/>
      <c r="Y33" s="7"/>
    </row>
    <row r="34" spans="1:25" ht="61.5" thickBot="1" x14ac:dyDescent="0.2">
      <c r="A34" s="85"/>
      <c r="B34" s="86"/>
      <c r="C34" s="8" t="s">
        <v>5</v>
      </c>
      <c r="D34" s="10" t="s">
        <v>6</v>
      </c>
      <c r="E34" s="10" t="s">
        <v>11</v>
      </c>
      <c r="F34" s="10" t="s">
        <v>8</v>
      </c>
      <c r="G34" s="10" t="s">
        <v>48</v>
      </c>
      <c r="H34" s="10" t="s">
        <v>25</v>
      </c>
      <c r="I34" s="10" t="s">
        <v>12</v>
      </c>
      <c r="J34" s="10" t="s">
        <v>49</v>
      </c>
      <c r="K34" s="60" t="s">
        <v>13</v>
      </c>
      <c r="L34" s="10" t="s">
        <v>50</v>
      </c>
      <c r="M34" s="10" t="s">
        <v>51</v>
      </c>
      <c r="N34" s="10" t="s">
        <v>22</v>
      </c>
      <c r="O34" s="10" t="s">
        <v>52</v>
      </c>
      <c r="P34" s="10" t="s">
        <v>133</v>
      </c>
      <c r="Q34" s="10" t="s">
        <v>134</v>
      </c>
      <c r="R34" s="10"/>
      <c r="S34" s="10"/>
      <c r="T34" s="10"/>
      <c r="U34" s="10"/>
      <c r="V34" s="9"/>
      <c r="W34" s="9"/>
      <c r="X34" s="9"/>
      <c r="Y34" s="7"/>
    </row>
    <row r="35" spans="1:25" x14ac:dyDescent="0.15">
      <c r="A35" s="90" t="s">
        <v>26</v>
      </c>
      <c r="B35" s="13" t="s">
        <v>53</v>
      </c>
      <c r="C35" s="14"/>
      <c r="D35" s="14"/>
      <c r="E35" s="14"/>
      <c r="F35" s="14"/>
      <c r="G35" s="14"/>
      <c r="H35" s="14"/>
      <c r="I35" s="14"/>
      <c r="J35" s="14"/>
      <c r="K35" s="61"/>
      <c r="L35" s="14"/>
      <c r="M35" s="14"/>
      <c r="N35" s="14"/>
      <c r="O35" s="14">
        <v>60</v>
      </c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91"/>
      <c r="B36" s="16" t="s">
        <v>48</v>
      </c>
      <c r="C36" s="17"/>
      <c r="D36" s="17"/>
      <c r="E36" s="17"/>
      <c r="F36" s="17"/>
      <c r="G36" s="17">
        <v>30</v>
      </c>
      <c r="H36" s="17"/>
      <c r="I36" s="17"/>
      <c r="J36" s="17"/>
      <c r="K36" s="62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/>
    </row>
    <row r="37" spans="1:25" x14ac:dyDescent="0.15">
      <c r="A37" s="91"/>
      <c r="B37" s="16" t="s">
        <v>8</v>
      </c>
      <c r="C37" s="17"/>
      <c r="D37" s="17"/>
      <c r="E37" s="17"/>
      <c r="F37" s="17">
        <v>12</v>
      </c>
      <c r="G37" s="17"/>
      <c r="H37" s="17"/>
      <c r="I37" s="17"/>
      <c r="J37" s="17"/>
      <c r="K37" s="62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2"/>
      <c r="B38" s="19" t="s">
        <v>30</v>
      </c>
      <c r="C38" s="20">
        <v>70</v>
      </c>
      <c r="D38" s="20"/>
      <c r="E38" s="20"/>
      <c r="F38" s="20"/>
      <c r="G38" s="20"/>
      <c r="H38" s="20"/>
      <c r="I38" s="20"/>
      <c r="J38" s="20"/>
      <c r="K38" s="63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x14ac:dyDescent="0.15">
      <c r="A39" s="90" t="s">
        <v>31</v>
      </c>
      <c r="B39" s="13" t="s">
        <v>132</v>
      </c>
      <c r="C39" s="14"/>
      <c r="D39" s="14"/>
      <c r="E39" s="14"/>
      <c r="F39" s="14"/>
      <c r="G39" s="14"/>
      <c r="H39" s="14">
        <f>1/18</f>
        <v>5.5555555555555552E-2</v>
      </c>
      <c r="I39" s="14"/>
      <c r="J39" s="14"/>
      <c r="K39" s="61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91"/>
      <c r="B40" s="16" t="s">
        <v>55</v>
      </c>
      <c r="C40" s="17"/>
      <c r="D40" s="17">
        <v>15</v>
      </c>
      <c r="E40" s="17"/>
      <c r="F40" s="17"/>
      <c r="G40" s="17"/>
      <c r="H40" s="17"/>
      <c r="I40" s="17"/>
      <c r="J40" s="17"/>
      <c r="K40" s="62"/>
      <c r="L40" s="17"/>
      <c r="M40" s="17">
        <v>60</v>
      </c>
      <c r="N40" s="17">
        <v>3</v>
      </c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91"/>
      <c r="B41" s="16" t="s">
        <v>56</v>
      </c>
      <c r="C41" s="17">
        <v>60</v>
      </c>
      <c r="D41" s="17"/>
      <c r="E41" s="17"/>
      <c r="F41" s="17">
        <v>15</v>
      </c>
      <c r="G41" s="17"/>
      <c r="H41" s="17"/>
      <c r="I41" s="17"/>
      <c r="J41" s="17"/>
      <c r="K41" s="62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x14ac:dyDescent="0.15">
      <c r="A42" s="91"/>
      <c r="B42" s="77" t="s">
        <v>134</v>
      </c>
      <c r="C42" s="78"/>
      <c r="D42" s="78"/>
      <c r="E42" s="78"/>
      <c r="F42" s="78"/>
      <c r="G42" s="78"/>
      <c r="H42" s="78"/>
      <c r="I42" s="78"/>
      <c r="J42" s="78"/>
      <c r="K42" s="79"/>
      <c r="L42" s="78"/>
      <c r="M42" s="78"/>
      <c r="N42" s="78"/>
      <c r="O42" s="78"/>
      <c r="P42" s="78"/>
      <c r="Q42" s="78">
        <v>20</v>
      </c>
      <c r="R42" s="78"/>
      <c r="S42" s="78"/>
      <c r="T42" s="78"/>
      <c r="U42" s="78"/>
      <c r="V42" s="80"/>
      <c r="W42" s="80"/>
      <c r="X42" s="80"/>
      <c r="Y42" s="7"/>
    </row>
    <row r="43" spans="1:25" ht="11.25" thickBot="1" x14ac:dyDescent="0.2">
      <c r="A43" s="92"/>
      <c r="B43" s="19" t="s">
        <v>133</v>
      </c>
      <c r="C43" s="20"/>
      <c r="D43" s="20"/>
      <c r="E43" s="20"/>
      <c r="F43" s="20"/>
      <c r="G43" s="20"/>
      <c r="H43" s="20"/>
      <c r="I43" s="20"/>
      <c r="J43" s="20"/>
      <c r="K43" s="63"/>
      <c r="L43" s="20"/>
      <c r="M43" s="20"/>
      <c r="N43" s="20"/>
      <c r="O43" s="20"/>
      <c r="P43" s="20">
        <v>20</v>
      </c>
      <c r="Q43" s="20"/>
      <c r="R43" s="20"/>
      <c r="S43" s="20"/>
      <c r="T43" s="20"/>
      <c r="U43" s="20"/>
      <c r="V43" s="21"/>
      <c r="W43" s="21"/>
      <c r="X43" s="21"/>
      <c r="Y43" s="7"/>
    </row>
    <row r="44" spans="1:25" x14ac:dyDescent="0.15">
      <c r="A44" s="90" t="s">
        <v>33</v>
      </c>
      <c r="B44" s="51"/>
      <c r="C44" s="52"/>
      <c r="D44" s="52"/>
      <c r="E44" s="52"/>
      <c r="F44" s="52"/>
      <c r="G44" s="52"/>
      <c r="H44" s="52"/>
      <c r="I44" s="52"/>
      <c r="J44" s="52"/>
      <c r="K44" s="74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3"/>
      <c r="W44" s="53"/>
      <c r="X44" s="53"/>
      <c r="Y44" s="7"/>
    </row>
    <row r="45" spans="1:25" x14ac:dyDescent="0.15">
      <c r="A45" s="91"/>
      <c r="B45" s="54"/>
      <c r="C45" s="6"/>
      <c r="D45" s="6"/>
      <c r="E45" s="6"/>
      <c r="F45" s="6"/>
      <c r="G45" s="6"/>
      <c r="H45" s="6"/>
      <c r="I45" s="6"/>
      <c r="J45" s="6"/>
      <c r="K45" s="75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x14ac:dyDescent="0.15">
      <c r="A46" s="91"/>
      <c r="B46" s="54"/>
      <c r="C46" s="6"/>
      <c r="D46" s="6"/>
      <c r="E46" s="6"/>
      <c r="F46" s="6"/>
      <c r="G46" s="6"/>
      <c r="H46" s="6"/>
      <c r="I46" s="6"/>
      <c r="J46" s="6"/>
      <c r="K46" s="75"/>
      <c r="L46" s="6"/>
      <c r="M46" s="6"/>
      <c r="N46" s="6"/>
      <c r="O46" s="6"/>
      <c r="P46" s="6"/>
      <c r="Q46" s="6"/>
      <c r="R46" s="6"/>
      <c r="S46" s="6"/>
      <c r="T46" s="6"/>
      <c r="U46" s="6"/>
      <c r="V46" s="55"/>
      <c r="W46" s="55"/>
      <c r="X46" s="55"/>
      <c r="Y46" s="7"/>
    </row>
    <row r="47" spans="1:25" ht="11.25" thickBot="1" x14ac:dyDescent="0.2">
      <c r="A47" s="93"/>
      <c r="B47" s="56"/>
      <c r="C47" s="57"/>
      <c r="D47" s="57"/>
      <c r="E47" s="57"/>
      <c r="F47" s="57"/>
      <c r="G47" s="57"/>
      <c r="H47" s="57"/>
      <c r="I47" s="57"/>
      <c r="J47" s="57"/>
      <c r="K47" s="76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8"/>
      <c r="W47" s="58"/>
      <c r="X47" s="58"/>
      <c r="Y47" s="7"/>
    </row>
    <row r="48" spans="1:25" ht="11.25" thickBot="1" x14ac:dyDescent="0.2">
      <c r="A48" s="23">
        <f>SUM(C32)</f>
        <v>1</v>
      </c>
      <c r="B48" s="24" t="s">
        <v>57</v>
      </c>
      <c r="C48" s="25">
        <f>SUM(C35:C38)</f>
        <v>70</v>
      </c>
      <c r="D48" s="25">
        <f t="shared" ref="D48:X48" si="6">SUM(D35:D38)</f>
        <v>0</v>
      </c>
      <c r="E48" s="25">
        <f t="shared" si="6"/>
        <v>0</v>
      </c>
      <c r="F48" s="25">
        <f t="shared" si="6"/>
        <v>12</v>
      </c>
      <c r="G48" s="25">
        <f t="shared" si="6"/>
        <v>30</v>
      </c>
      <c r="H48" s="25">
        <f t="shared" si="6"/>
        <v>0</v>
      </c>
      <c r="I48" s="25">
        <f t="shared" si="6"/>
        <v>0</v>
      </c>
      <c r="J48" s="25">
        <f t="shared" si="6"/>
        <v>0</v>
      </c>
      <c r="K48" s="64">
        <f t="shared" si="6"/>
        <v>0</v>
      </c>
      <c r="L48" s="25">
        <f t="shared" si="6"/>
        <v>0</v>
      </c>
      <c r="M48" s="25">
        <f t="shared" si="6"/>
        <v>0</v>
      </c>
      <c r="N48" s="25">
        <f t="shared" si="6"/>
        <v>0</v>
      </c>
      <c r="O48" s="25">
        <f t="shared" si="6"/>
        <v>60</v>
      </c>
      <c r="P48" s="25">
        <f t="shared" si="6"/>
        <v>0</v>
      </c>
      <c r="Q48" s="25">
        <f t="shared" si="6"/>
        <v>0</v>
      </c>
      <c r="R48" s="25">
        <f t="shared" si="6"/>
        <v>0</v>
      </c>
      <c r="S48" s="25">
        <f t="shared" si="6"/>
        <v>0</v>
      </c>
      <c r="T48" s="25">
        <f t="shared" si="6"/>
        <v>0</v>
      </c>
      <c r="U48" s="25">
        <f t="shared" si="6"/>
        <v>0</v>
      </c>
      <c r="V48" s="25">
        <f t="shared" si="6"/>
        <v>0</v>
      </c>
      <c r="W48" s="25">
        <f t="shared" si="6"/>
        <v>0</v>
      </c>
      <c r="X48" s="25">
        <f t="shared" si="6"/>
        <v>0</v>
      </c>
      <c r="Y48" s="7"/>
    </row>
    <row r="49" spans="1:25" x14ac:dyDescent="0.15">
      <c r="A49" s="27"/>
      <c r="B49" s="28" t="s">
        <v>58</v>
      </c>
      <c r="C49" s="29">
        <f>SUM(A48*C48)/1000</f>
        <v>7.0000000000000007E-2</v>
      </c>
      <c r="D49" s="29">
        <f>+(A48*D48)/1000</f>
        <v>0</v>
      </c>
      <c r="E49" s="29">
        <f>+(A48*E48)/1000</f>
        <v>0</v>
      </c>
      <c r="F49" s="29">
        <f>+(A48*F48)/1000</f>
        <v>1.2E-2</v>
      </c>
      <c r="G49" s="29">
        <f>+(A48*G48)/1000</f>
        <v>0.03</v>
      </c>
      <c r="H49" s="29">
        <f>+(A48*H48)</f>
        <v>0</v>
      </c>
      <c r="I49" s="29">
        <f>+(A48*I48)/1000</f>
        <v>0</v>
      </c>
      <c r="J49" s="29">
        <f>+(A48*J48)/1000</f>
        <v>0</v>
      </c>
      <c r="K49" s="65">
        <f>+(A48*K48)/1000</f>
        <v>0</v>
      </c>
      <c r="L49" s="29">
        <f>+(A48*L48)/1000</f>
        <v>0</v>
      </c>
      <c r="M49" s="29">
        <f>+(A48*M48)/1000</f>
        <v>0</v>
      </c>
      <c r="N49" s="29">
        <f>+(A48*N48)/1000</f>
        <v>0</v>
      </c>
      <c r="O49" s="29">
        <f>+(A48*O48)/1000</f>
        <v>0.06</v>
      </c>
      <c r="P49" s="29">
        <f>+(A48*P48)/1000</f>
        <v>0</v>
      </c>
      <c r="Q49" s="29">
        <f>+(A48*Q48)/1000</f>
        <v>0</v>
      </c>
      <c r="R49" s="29">
        <f>+(A48*R48)/1000</f>
        <v>0</v>
      </c>
      <c r="S49" s="29">
        <f>+(A48*S48)/1000</f>
        <v>0</v>
      </c>
      <c r="T49" s="29">
        <f>+(A48*T48)/1000</f>
        <v>0</v>
      </c>
      <c r="U49" s="29">
        <f>+(A48*U48)/1000</f>
        <v>0</v>
      </c>
      <c r="V49" s="29">
        <f>+(A48*V48)/1000</f>
        <v>0</v>
      </c>
      <c r="W49" s="29">
        <f>+(A48*W48)/1000</f>
        <v>0</v>
      </c>
      <c r="X49" s="29">
        <f>+(A48*X48)/1000</f>
        <v>0</v>
      </c>
      <c r="Y49" s="7"/>
    </row>
    <row r="50" spans="1:25" x14ac:dyDescent="0.15">
      <c r="A50" s="23">
        <f>SUM(D32)</f>
        <v>1</v>
      </c>
      <c r="B50" s="28" t="s">
        <v>59</v>
      </c>
      <c r="C50" s="30">
        <f>SUM(C39:C43)</f>
        <v>60</v>
      </c>
      <c r="D50" s="30">
        <f t="shared" ref="D50:X50" si="7">SUM(D39:D43)</f>
        <v>15</v>
      </c>
      <c r="E50" s="30">
        <f t="shared" si="7"/>
        <v>0</v>
      </c>
      <c r="F50" s="30">
        <f t="shared" si="7"/>
        <v>15</v>
      </c>
      <c r="G50" s="30">
        <f t="shared" si="7"/>
        <v>0</v>
      </c>
      <c r="H50" s="30">
        <f t="shared" si="7"/>
        <v>5.5555555555555552E-2</v>
      </c>
      <c r="I50" s="30">
        <f t="shared" si="7"/>
        <v>0</v>
      </c>
      <c r="J50" s="30">
        <f t="shared" si="7"/>
        <v>0</v>
      </c>
      <c r="K50" s="66">
        <f t="shared" si="7"/>
        <v>0</v>
      </c>
      <c r="L50" s="30">
        <f t="shared" si="7"/>
        <v>0</v>
      </c>
      <c r="M50" s="30">
        <f t="shared" si="7"/>
        <v>60</v>
      </c>
      <c r="N50" s="30">
        <f t="shared" si="7"/>
        <v>3</v>
      </c>
      <c r="O50" s="30">
        <f t="shared" si="7"/>
        <v>0</v>
      </c>
      <c r="P50" s="30">
        <f t="shared" si="7"/>
        <v>20</v>
      </c>
      <c r="Q50" s="30">
        <f t="shared" si="7"/>
        <v>20</v>
      </c>
      <c r="R50" s="30">
        <f t="shared" si="7"/>
        <v>0</v>
      </c>
      <c r="S50" s="30">
        <f t="shared" si="7"/>
        <v>0</v>
      </c>
      <c r="T50" s="30">
        <f t="shared" si="7"/>
        <v>0</v>
      </c>
      <c r="U50" s="30">
        <f t="shared" si="7"/>
        <v>0</v>
      </c>
      <c r="V50" s="30">
        <f t="shared" si="7"/>
        <v>0</v>
      </c>
      <c r="W50" s="30">
        <f t="shared" si="7"/>
        <v>0</v>
      </c>
      <c r="X50" s="30">
        <f t="shared" si="7"/>
        <v>0</v>
      </c>
      <c r="Y50" s="7"/>
    </row>
    <row r="51" spans="1:25" ht="11.25" thickBot="1" x14ac:dyDescent="0.2">
      <c r="A51" s="32"/>
      <c r="B51" s="33" t="s">
        <v>60</v>
      </c>
      <c r="C51" s="34">
        <f>SUM(A50*C50)/1000</f>
        <v>0.06</v>
      </c>
      <c r="D51" s="34">
        <f>+(A50*D50)/1000</f>
        <v>1.4999999999999999E-2</v>
      </c>
      <c r="E51" s="34">
        <f>+(A50*E50)/1000</f>
        <v>0</v>
      </c>
      <c r="F51" s="34">
        <f>+(A50*F50)/1000</f>
        <v>1.4999999999999999E-2</v>
      </c>
      <c r="G51" s="34">
        <f>+(A50*G50)/1000</f>
        <v>0</v>
      </c>
      <c r="H51" s="34">
        <f>+(A50*H50)</f>
        <v>5.5555555555555552E-2</v>
      </c>
      <c r="I51" s="34">
        <f>+(A50*I50)/1000</f>
        <v>0</v>
      </c>
      <c r="J51" s="34">
        <f>+(A50*J50)/1000</f>
        <v>0</v>
      </c>
      <c r="K51" s="67">
        <f>+(A50*K50)/1000</f>
        <v>0</v>
      </c>
      <c r="L51" s="34">
        <f>+(A50*L50)/1000</f>
        <v>0</v>
      </c>
      <c r="M51" s="34">
        <f>+(A50*M50)/1000</f>
        <v>0.06</v>
      </c>
      <c r="N51" s="34">
        <f>+(A50*N50)/1000</f>
        <v>3.0000000000000001E-3</v>
      </c>
      <c r="O51" s="34">
        <f>+(A50*O50)/1000</f>
        <v>0</v>
      </c>
      <c r="P51" s="34">
        <f>+(A50*P50)/1000</f>
        <v>0.02</v>
      </c>
      <c r="Q51" s="34">
        <f>+(A50*Q50)/1000</f>
        <v>0.02</v>
      </c>
      <c r="R51" s="34">
        <f>+(A50*R50)/1000</f>
        <v>0</v>
      </c>
      <c r="S51" s="34">
        <f>+(A50*S50)/1000</f>
        <v>0</v>
      </c>
      <c r="T51" s="34">
        <f>+(A50*T50)/1000</f>
        <v>0</v>
      </c>
      <c r="U51" s="34">
        <f>+(A50*U50)/1000</f>
        <v>0</v>
      </c>
      <c r="V51" s="35">
        <f>+(A50*V50)/1000</f>
        <v>0</v>
      </c>
      <c r="W51" s="35">
        <f>+(A50*W50)/1000</f>
        <v>0</v>
      </c>
      <c r="X51" s="35">
        <f>+(A50*X50)/1000</f>
        <v>0</v>
      </c>
      <c r="Y51" s="7"/>
    </row>
    <row r="52" spans="1:25" x14ac:dyDescent="0.15">
      <c r="A52" s="94" t="s">
        <v>40</v>
      </c>
      <c r="B52" s="95"/>
      <c r="C52" s="36">
        <f>+C51+C49</f>
        <v>0.13</v>
      </c>
      <c r="D52" s="36">
        <f t="shared" ref="D52:X52" si="8">+D51+D49</f>
        <v>1.4999999999999999E-2</v>
      </c>
      <c r="E52" s="36">
        <f t="shared" si="8"/>
        <v>0</v>
      </c>
      <c r="F52" s="36">
        <f t="shared" si="8"/>
        <v>2.7E-2</v>
      </c>
      <c r="G52" s="36">
        <f t="shared" si="8"/>
        <v>0.03</v>
      </c>
      <c r="H52" s="36">
        <f t="shared" si="8"/>
        <v>5.5555555555555552E-2</v>
      </c>
      <c r="I52" s="36">
        <f t="shared" si="8"/>
        <v>0</v>
      </c>
      <c r="J52" s="36">
        <f t="shared" si="8"/>
        <v>0</v>
      </c>
      <c r="K52" s="68">
        <f t="shared" si="8"/>
        <v>0</v>
      </c>
      <c r="L52" s="36">
        <f t="shared" si="8"/>
        <v>0</v>
      </c>
      <c r="M52" s="36">
        <f t="shared" si="8"/>
        <v>0.06</v>
      </c>
      <c r="N52" s="36">
        <f t="shared" si="8"/>
        <v>3.0000000000000001E-3</v>
      </c>
      <c r="O52" s="36">
        <f t="shared" si="8"/>
        <v>0.06</v>
      </c>
      <c r="P52" s="36">
        <f t="shared" si="8"/>
        <v>0.02</v>
      </c>
      <c r="Q52" s="36">
        <f t="shared" si="8"/>
        <v>0.02</v>
      </c>
      <c r="R52" s="36">
        <f t="shared" si="8"/>
        <v>0</v>
      </c>
      <c r="S52" s="36">
        <f t="shared" si="8"/>
        <v>0</v>
      </c>
      <c r="T52" s="36">
        <f t="shared" si="8"/>
        <v>0</v>
      </c>
      <c r="U52" s="36">
        <f t="shared" si="8"/>
        <v>0</v>
      </c>
      <c r="V52" s="37">
        <f t="shared" si="8"/>
        <v>0</v>
      </c>
      <c r="W52" s="37">
        <f t="shared" si="8"/>
        <v>0</v>
      </c>
      <c r="X52" s="37">
        <f t="shared" si="8"/>
        <v>0</v>
      </c>
      <c r="Y52" s="7"/>
    </row>
    <row r="53" spans="1:25" x14ac:dyDescent="0.15">
      <c r="A53" s="87" t="s">
        <v>41</v>
      </c>
      <c r="B53" s="89"/>
      <c r="C53" s="38">
        <v>264</v>
      </c>
      <c r="D53" s="38">
        <v>578</v>
      </c>
      <c r="E53" s="38">
        <v>137</v>
      </c>
      <c r="F53" s="38">
        <v>1748</v>
      </c>
      <c r="G53" s="38">
        <v>862</v>
      </c>
      <c r="H53" s="38">
        <v>132</v>
      </c>
      <c r="I53" s="38">
        <v>132</v>
      </c>
      <c r="J53" s="38">
        <v>828</v>
      </c>
      <c r="K53" s="69">
        <v>787</v>
      </c>
      <c r="L53" s="38">
        <v>494</v>
      </c>
      <c r="M53" s="38">
        <v>268</v>
      </c>
      <c r="N53" s="38">
        <v>153</v>
      </c>
      <c r="O53" s="38">
        <v>525</v>
      </c>
      <c r="P53" s="38">
        <v>348</v>
      </c>
      <c r="Q53" s="38">
        <v>2000</v>
      </c>
      <c r="R53" s="38"/>
      <c r="S53" s="38"/>
      <c r="T53" s="38"/>
      <c r="U53" s="38"/>
      <c r="V53" s="39"/>
      <c r="W53" s="39"/>
      <c r="X53" s="39"/>
      <c r="Y53" s="7"/>
    </row>
    <row r="54" spans="1:25" x14ac:dyDescent="0.15">
      <c r="A54" s="40">
        <f>SUM(A48)</f>
        <v>1</v>
      </c>
      <c r="B54" s="41" t="s">
        <v>42</v>
      </c>
      <c r="C54" s="42">
        <f>SUM(C49*C53)</f>
        <v>18.48</v>
      </c>
      <c r="D54" s="42">
        <f>SUM(D49*D53)</f>
        <v>0</v>
      </c>
      <c r="E54" s="42">
        <f t="shared" ref="E54:X54" si="9">SUM(E49*E53)</f>
        <v>0</v>
      </c>
      <c r="F54" s="42">
        <f t="shared" si="9"/>
        <v>20.975999999999999</v>
      </c>
      <c r="G54" s="42">
        <f t="shared" si="9"/>
        <v>25.86</v>
      </c>
      <c r="H54" s="42">
        <f t="shared" si="9"/>
        <v>0</v>
      </c>
      <c r="I54" s="42">
        <f t="shared" si="9"/>
        <v>0</v>
      </c>
      <c r="J54" s="42">
        <f t="shared" si="9"/>
        <v>0</v>
      </c>
      <c r="K54" s="70">
        <f t="shared" si="9"/>
        <v>0</v>
      </c>
      <c r="L54" s="42">
        <f t="shared" si="9"/>
        <v>0</v>
      </c>
      <c r="M54" s="42">
        <f t="shared" si="9"/>
        <v>0</v>
      </c>
      <c r="N54" s="42">
        <f t="shared" si="9"/>
        <v>0</v>
      </c>
      <c r="O54" s="42">
        <f t="shared" si="9"/>
        <v>31.5</v>
      </c>
      <c r="P54" s="42">
        <f t="shared" si="9"/>
        <v>0</v>
      </c>
      <c r="Q54" s="42">
        <f t="shared" si="9"/>
        <v>0</v>
      </c>
      <c r="R54" s="42">
        <f t="shared" si="9"/>
        <v>0</v>
      </c>
      <c r="S54" s="42">
        <f t="shared" si="9"/>
        <v>0</v>
      </c>
      <c r="T54" s="42">
        <f t="shared" si="9"/>
        <v>0</v>
      </c>
      <c r="U54" s="42">
        <f t="shared" si="9"/>
        <v>0</v>
      </c>
      <c r="V54" s="42">
        <f t="shared" si="9"/>
        <v>0</v>
      </c>
      <c r="W54" s="42">
        <f t="shared" si="9"/>
        <v>0</v>
      </c>
      <c r="X54" s="42">
        <f t="shared" si="9"/>
        <v>0</v>
      </c>
      <c r="Y54" s="43">
        <f>SUM(C54:X54)</f>
        <v>96.816000000000003</v>
      </c>
    </row>
    <row r="55" spans="1:25" x14ac:dyDescent="0.15">
      <c r="A55" s="40">
        <f>SUM(A50)</f>
        <v>1</v>
      </c>
      <c r="B55" s="41" t="s">
        <v>42</v>
      </c>
      <c r="C55" s="42">
        <f>SUM(C51*C53)</f>
        <v>15.84</v>
      </c>
      <c r="D55" s="42">
        <f>SUM(D51*D53)</f>
        <v>8.67</v>
      </c>
      <c r="E55" s="42">
        <f t="shared" ref="E55:X55" si="10">SUM(E51*E53)</f>
        <v>0</v>
      </c>
      <c r="F55" s="42">
        <f t="shared" si="10"/>
        <v>26.22</v>
      </c>
      <c r="G55" s="42">
        <f t="shared" si="10"/>
        <v>0</v>
      </c>
      <c r="H55" s="42">
        <f t="shared" si="10"/>
        <v>7.333333333333333</v>
      </c>
      <c r="I55" s="42">
        <f t="shared" si="10"/>
        <v>0</v>
      </c>
      <c r="J55" s="42">
        <f t="shared" si="10"/>
        <v>0</v>
      </c>
      <c r="K55" s="70">
        <f t="shared" si="10"/>
        <v>0</v>
      </c>
      <c r="L55" s="42">
        <f t="shared" si="10"/>
        <v>0</v>
      </c>
      <c r="M55" s="42">
        <f t="shared" si="10"/>
        <v>16.079999999999998</v>
      </c>
      <c r="N55" s="42">
        <f t="shared" si="10"/>
        <v>0.45900000000000002</v>
      </c>
      <c r="O55" s="42">
        <f t="shared" si="10"/>
        <v>0</v>
      </c>
      <c r="P55" s="42">
        <f t="shared" si="10"/>
        <v>6.96</v>
      </c>
      <c r="Q55" s="42">
        <f t="shared" si="10"/>
        <v>40</v>
      </c>
      <c r="R55" s="42">
        <f t="shared" si="10"/>
        <v>0</v>
      </c>
      <c r="S55" s="42">
        <f t="shared" si="10"/>
        <v>0</v>
      </c>
      <c r="T55" s="42">
        <f t="shared" si="10"/>
        <v>0</v>
      </c>
      <c r="U55" s="42">
        <f t="shared" si="10"/>
        <v>0</v>
      </c>
      <c r="V55" s="42">
        <f t="shared" si="10"/>
        <v>0</v>
      </c>
      <c r="W55" s="42">
        <f t="shared" si="10"/>
        <v>0</v>
      </c>
      <c r="X55" s="42">
        <f t="shared" si="10"/>
        <v>0</v>
      </c>
      <c r="Y55" s="43">
        <f>SUM(C55:X55)</f>
        <v>121.56233333333333</v>
      </c>
    </row>
    <row r="56" spans="1:25" x14ac:dyDescent="0.15">
      <c r="A56" s="96" t="s">
        <v>43</v>
      </c>
      <c r="B56" s="97"/>
      <c r="C56" s="44">
        <f>SUM(C54:C55)</f>
        <v>34.32</v>
      </c>
      <c r="D56" s="44">
        <f t="shared" ref="D56:X56" si="11">+D52*D53</f>
        <v>8.67</v>
      </c>
      <c r="E56" s="44">
        <f t="shared" si="11"/>
        <v>0</v>
      </c>
      <c r="F56" s="44">
        <f t="shared" si="11"/>
        <v>47.195999999999998</v>
      </c>
      <c r="G56" s="44">
        <f t="shared" si="11"/>
        <v>25.86</v>
      </c>
      <c r="H56" s="44">
        <f t="shared" si="11"/>
        <v>7.333333333333333</v>
      </c>
      <c r="I56" s="44">
        <f t="shared" si="11"/>
        <v>0</v>
      </c>
      <c r="J56" s="44">
        <f t="shared" si="11"/>
        <v>0</v>
      </c>
      <c r="K56" s="71">
        <f t="shared" si="11"/>
        <v>0</v>
      </c>
      <c r="L56" s="44">
        <f t="shared" si="11"/>
        <v>0</v>
      </c>
      <c r="M56" s="44">
        <f t="shared" si="11"/>
        <v>16.079999999999998</v>
      </c>
      <c r="N56" s="44">
        <f t="shared" si="11"/>
        <v>0.45900000000000002</v>
      </c>
      <c r="O56" s="44">
        <f t="shared" si="11"/>
        <v>31.5</v>
      </c>
      <c r="P56" s="44">
        <f t="shared" si="11"/>
        <v>6.96</v>
      </c>
      <c r="Q56" s="44">
        <f t="shared" si="11"/>
        <v>40</v>
      </c>
      <c r="R56" s="44">
        <f t="shared" si="11"/>
        <v>0</v>
      </c>
      <c r="S56" s="44">
        <f t="shared" si="11"/>
        <v>0</v>
      </c>
      <c r="T56" s="44">
        <f t="shared" si="11"/>
        <v>0</v>
      </c>
      <c r="U56" s="44">
        <f t="shared" si="11"/>
        <v>0</v>
      </c>
      <c r="V56" s="45">
        <f t="shared" si="11"/>
        <v>0</v>
      </c>
      <c r="W56" s="45">
        <f t="shared" si="11"/>
        <v>0</v>
      </c>
      <c r="X56" s="45">
        <f t="shared" si="11"/>
        <v>0</v>
      </c>
      <c r="Y56" s="43">
        <f>SUM(C56:X56)</f>
        <v>218.37833333333336</v>
      </c>
    </row>
    <row r="57" spans="1:25" x14ac:dyDescent="0.1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72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7"/>
    </row>
    <row r="58" spans="1:25" x14ac:dyDescent="0.1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73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7"/>
    </row>
    <row r="59" spans="1:25" x14ac:dyDescent="0.15">
      <c r="A59" s="81" t="s">
        <v>44</v>
      </c>
      <c r="B59" s="81"/>
      <c r="C59" s="50"/>
      <c r="H59" s="81" t="s">
        <v>45</v>
      </c>
      <c r="I59" s="81"/>
      <c r="J59" s="81"/>
      <c r="K59" s="81"/>
      <c r="P59" s="81" t="s">
        <v>46</v>
      </c>
      <c r="Q59" s="81"/>
      <c r="R59" s="81"/>
      <c r="S59" s="81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9:S59"/>
    <mergeCell ref="P32:S32"/>
    <mergeCell ref="A33:B34"/>
    <mergeCell ref="C33:V33"/>
    <mergeCell ref="A35:A38"/>
    <mergeCell ref="A39:A43"/>
    <mergeCell ref="A44:A47"/>
    <mergeCell ref="A52:B52"/>
    <mergeCell ref="A53:B53"/>
    <mergeCell ref="A56:B56"/>
    <mergeCell ref="A59:B59"/>
    <mergeCell ref="H59:K5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opLeftCell="A22" workbookViewId="0">
      <selection activeCell="P55" sqref="P55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98" t="s">
        <v>0</v>
      </c>
      <c r="C1" s="98"/>
      <c r="D1" s="98"/>
      <c r="E1" s="98"/>
      <c r="F1" s="98"/>
      <c r="G1" s="98"/>
      <c r="H1" s="98"/>
      <c r="I1" s="98"/>
      <c r="J1" s="98"/>
      <c r="L1" s="2"/>
      <c r="M1" s="99" t="s">
        <v>1</v>
      </c>
      <c r="N1" s="99"/>
      <c r="O1" s="99"/>
      <c r="P1" s="99"/>
      <c r="Q1" s="99"/>
      <c r="R1" s="99" t="s">
        <v>2</v>
      </c>
      <c r="S1" s="99"/>
      <c r="T1" s="99"/>
      <c r="U1" s="99"/>
      <c r="V1" s="99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2" t="s">
        <v>145</v>
      </c>
      <c r="Q2" s="82"/>
      <c r="R2" s="82"/>
      <c r="S2" s="82"/>
      <c r="T2" s="5"/>
      <c r="U2" s="5"/>
      <c r="V2" s="5"/>
    </row>
    <row r="3" spans="1:25" x14ac:dyDescent="0.15">
      <c r="A3" s="83"/>
      <c r="B3" s="84"/>
      <c r="C3" s="87" t="s">
        <v>4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  <c r="W3" s="6"/>
      <c r="X3" s="6"/>
      <c r="Y3" s="7"/>
    </row>
    <row r="4" spans="1:25" ht="63.75" thickBot="1" x14ac:dyDescent="0.2">
      <c r="A4" s="85"/>
      <c r="B4" s="86"/>
      <c r="C4" s="8" t="s">
        <v>5</v>
      </c>
      <c r="D4" s="9" t="s">
        <v>6</v>
      </c>
      <c r="E4" s="10" t="s">
        <v>7</v>
      </c>
      <c r="F4" s="10" t="s">
        <v>8</v>
      </c>
      <c r="G4" s="10" t="s">
        <v>10</v>
      </c>
      <c r="H4" s="10" t="s">
        <v>63</v>
      </c>
      <c r="I4" s="11" t="s">
        <v>11</v>
      </c>
      <c r="J4" s="10" t="s">
        <v>14</v>
      </c>
      <c r="K4" s="10" t="s">
        <v>16</v>
      </c>
      <c r="L4" s="10" t="s">
        <v>84</v>
      </c>
      <c r="M4" s="10" t="s">
        <v>99</v>
      </c>
      <c r="N4" s="11" t="s">
        <v>17</v>
      </c>
      <c r="O4" s="10" t="s">
        <v>23</v>
      </c>
      <c r="P4" s="10" t="s">
        <v>100</v>
      </c>
      <c r="Q4" s="10" t="s">
        <v>18</v>
      </c>
      <c r="R4" s="10" t="s">
        <v>166</v>
      </c>
      <c r="S4" s="10" t="s">
        <v>21</v>
      </c>
      <c r="T4" s="10" t="s">
        <v>52</v>
      </c>
      <c r="U4" s="11" t="s">
        <v>22</v>
      </c>
      <c r="V4" s="12" t="s">
        <v>83</v>
      </c>
      <c r="W4" s="9"/>
      <c r="X4" s="9"/>
      <c r="Y4" s="7"/>
    </row>
    <row r="5" spans="1:25" x14ac:dyDescent="0.15">
      <c r="A5" s="90" t="s">
        <v>26</v>
      </c>
      <c r="B5" s="13" t="s">
        <v>64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>
        <v>70</v>
      </c>
      <c r="T5" s="14">
        <v>70</v>
      </c>
      <c r="U5" s="14"/>
      <c r="V5" s="15"/>
      <c r="W5" s="15"/>
      <c r="X5" s="15"/>
      <c r="Y5" s="7"/>
    </row>
    <row r="6" spans="1:25" x14ac:dyDescent="0.15">
      <c r="A6" s="91"/>
      <c r="B6" s="16" t="s">
        <v>101</v>
      </c>
      <c r="C6" s="17"/>
      <c r="D6" s="17"/>
      <c r="E6" s="17">
        <v>7</v>
      </c>
      <c r="F6" s="17"/>
      <c r="G6" s="17"/>
      <c r="H6" s="17">
        <v>35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8"/>
      <c r="X6" s="18"/>
      <c r="Y6" s="7"/>
    </row>
    <row r="7" spans="1:25" x14ac:dyDescent="0.15">
      <c r="A7" s="91"/>
      <c r="B7" s="16" t="s">
        <v>165</v>
      </c>
      <c r="C7" s="17"/>
      <c r="D7" s="17"/>
      <c r="E7" s="17"/>
      <c r="F7" s="17">
        <v>7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>
        <v>30</v>
      </c>
      <c r="W7" s="18"/>
      <c r="X7" s="18"/>
      <c r="Y7" s="7"/>
    </row>
    <row r="8" spans="1:25" ht="11.25" thickBot="1" x14ac:dyDescent="0.2">
      <c r="A8" s="92"/>
      <c r="B8" s="19" t="s">
        <v>32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x14ac:dyDescent="0.15">
      <c r="A9" s="90" t="s">
        <v>31</v>
      </c>
      <c r="B9" s="13" t="s">
        <v>102</v>
      </c>
      <c r="C9" s="14"/>
      <c r="D9" s="14"/>
      <c r="E9" s="14"/>
      <c r="F9" s="14"/>
      <c r="G9" s="14"/>
      <c r="H9" s="14"/>
      <c r="I9" s="14">
        <v>30</v>
      </c>
      <c r="J9" s="14">
        <v>30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5"/>
      <c r="W9" s="15"/>
      <c r="X9" s="15"/>
      <c r="Y9" s="7"/>
    </row>
    <row r="10" spans="1:25" x14ac:dyDescent="0.15">
      <c r="A10" s="91"/>
      <c r="B10" s="22" t="s">
        <v>103</v>
      </c>
      <c r="C10" s="17"/>
      <c r="D10" s="17"/>
      <c r="E10" s="17">
        <v>7</v>
      </c>
      <c r="F10" s="17"/>
      <c r="G10" s="17"/>
      <c r="H10" s="17"/>
      <c r="I10" s="17">
        <v>10</v>
      </c>
      <c r="J10" s="17"/>
      <c r="K10" s="17">
        <v>45</v>
      </c>
      <c r="L10" s="17">
        <v>20</v>
      </c>
      <c r="M10" s="17">
        <v>25</v>
      </c>
      <c r="N10" s="17">
        <v>5</v>
      </c>
      <c r="O10" s="17"/>
      <c r="P10" s="17"/>
      <c r="Q10" s="17"/>
      <c r="R10" s="17"/>
      <c r="S10" s="17"/>
      <c r="T10" s="17"/>
      <c r="U10" s="17">
        <v>5</v>
      </c>
      <c r="V10" s="18"/>
      <c r="W10" s="18"/>
      <c r="X10" s="18"/>
      <c r="Y10" s="7"/>
    </row>
    <row r="11" spans="1:25" x14ac:dyDescent="0.15">
      <c r="A11" s="91"/>
      <c r="B11" s="22" t="s">
        <v>104</v>
      </c>
      <c r="C11" s="17">
        <v>40</v>
      </c>
      <c r="D11" s="17"/>
      <c r="E11" s="17"/>
      <c r="F11" s="17">
        <v>7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92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x14ac:dyDescent="0.15">
      <c r="A13" s="90" t="s">
        <v>33</v>
      </c>
      <c r="B13" s="13" t="s">
        <v>105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v>80</v>
      </c>
      <c r="P13" s="14"/>
      <c r="Q13" s="14"/>
      <c r="R13" s="14"/>
      <c r="S13" s="14"/>
      <c r="T13" s="14"/>
      <c r="U13" s="14"/>
      <c r="V13" s="15"/>
      <c r="W13" s="15"/>
      <c r="X13" s="15"/>
      <c r="Y13" s="7"/>
    </row>
    <row r="14" spans="1:25" x14ac:dyDescent="0.15">
      <c r="A14" s="91"/>
      <c r="B14" s="16" t="s">
        <v>106</v>
      </c>
      <c r="C14" s="17"/>
      <c r="D14" s="17">
        <v>5</v>
      </c>
      <c r="E14" s="17"/>
      <c r="F14" s="17"/>
      <c r="G14" s="17">
        <v>18</v>
      </c>
      <c r="H14" s="17"/>
      <c r="I14" s="17"/>
      <c r="J14" s="17"/>
      <c r="K14" s="17"/>
      <c r="L14" s="17"/>
      <c r="M14" s="17"/>
      <c r="N14" s="17"/>
      <c r="O14" s="17">
        <v>25</v>
      </c>
      <c r="P14" s="17">
        <f>1/10</f>
        <v>0.1</v>
      </c>
      <c r="Q14" s="17">
        <v>28</v>
      </c>
      <c r="R14" s="17"/>
      <c r="S14" s="17"/>
      <c r="T14" s="17"/>
      <c r="U14" s="17"/>
      <c r="V14" s="18"/>
      <c r="W14" s="18"/>
      <c r="X14" s="18"/>
      <c r="Y14" s="7"/>
    </row>
    <row r="15" spans="1:25" x14ac:dyDescent="0.15">
      <c r="A15" s="91"/>
      <c r="B15" s="16" t="s">
        <v>167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>
        <v>40</v>
      </c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93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36</v>
      </c>
      <c r="C17" s="25">
        <f>SUM(C5:C12)</f>
        <v>80</v>
      </c>
      <c r="D17" s="25">
        <f t="shared" ref="D17:X17" si="0">SUM(D5:D12)</f>
        <v>0</v>
      </c>
      <c r="E17" s="25">
        <f t="shared" si="0"/>
        <v>14</v>
      </c>
      <c r="F17" s="25">
        <f t="shared" si="0"/>
        <v>14</v>
      </c>
      <c r="G17" s="25">
        <f t="shared" si="0"/>
        <v>0</v>
      </c>
      <c r="H17" s="25">
        <f t="shared" si="0"/>
        <v>35</v>
      </c>
      <c r="I17" s="25">
        <f t="shared" si="0"/>
        <v>40</v>
      </c>
      <c r="J17" s="25">
        <f t="shared" si="0"/>
        <v>30</v>
      </c>
      <c r="K17" s="25">
        <f t="shared" si="0"/>
        <v>45</v>
      </c>
      <c r="L17" s="25">
        <f t="shared" si="0"/>
        <v>20</v>
      </c>
      <c r="M17" s="25">
        <f t="shared" si="0"/>
        <v>25</v>
      </c>
      <c r="N17" s="25">
        <f t="shared" si="0"/>
        <v>5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70</v>
      </c>
      <c r="T17" s="25">
        <f t="shared" si="0"/>
        <v>70</v>
      </c>
      <c r="U17" s="25">
        <f t="shared" si="0"/>
        <v>5</v>
      </c>
      <c r="V17" s="25">
        <f t="shared" si="0"/>
        <v>30</v>
      </c>
      <c r="W17" s="26">
        <f t="shared" si="0"/>
        <v>0</v>
      </c>
      <c r="X17" s="26">
        <f t="shared" si="0"/>
        <v>0</v>
      </c>
      <c r="Y17" s="7"/>
    </row>
    <row r="18" spans="1:25" x14ac:dyDescent="0.15">
      <c r="A18" s="27"/>
      <c r="B18" s="28" t="s">
        <v>37</v>
      </c>
      <c r="C18" s="29">
        <f>SUM(A17*C17)/1000</f>
        <v>0.08</v>
      </c>
      <c r="D18" s="29">
        <f>+(A17*D17)/1000</f>
        <v>0</v>
      </c>
      <c r="E18" s="29">
        <f>+(A17*E17)/1000</f>
        <v>1.4E-2</v>
      </c>
      <c r="F18" s="29">
        <f>+(A17*F17)/1000</f>
        <v>1.4E-2</v>
      </c>
      <c r="G18" s="29">
        <f>+(A17*G17)/1000</f>
        <v>0</v>
      </c>
      <c r="H18" s="29">
        <f>+(A17*H17)/1000</f>
        <v>3.5000000000000003E-2</v>
      </c>
      <c r="I18" s="29">
        <f>+(A17*I17)/1000</f>
        <v>0.04</v>
      </c>
      <c r="J18" s="29">
        <f>+(A17*J17)/1000</f>
        <v>0.03</v>
      </c>
      <c r="K18" s="29">
        <f>+(A17*K17)/1000</f>
        <v>4.4999999999999998E-2</v>
      </c>
      <c r="L18" s="29">
        <f>+(A17*L17)/1000</f>
        <v>0.02</v>
      </c>
      <c r="M18" s="29">
        <f>+(A17*M17)/1000</f>
        <v>2.5000000000000001E-2</v>
      </c>
      <c r="N18" s="29">
        <f>+(A17*N17)/1000</f>
        <v>5.0000000000000001E-3</v>
      </c>
      <c r="O18" s="29">
        <f>+(A17*O17)/1000</f>
        <v>0</v>
      </c>
      <c r="P18" s="29">
        <f>+(A17*P17)/1000</f>
        <v>0</v>
      </c>
      <c r="Q18" s="29">
        <f>+(A17*Q17)/1000</f>
        <v>0</v>
      </c>
      <c r="R18" s="29">
        <f>+(A17*R17)/1000</f>
        <v>0</v>
      </c>
      <c r="S18" s="29">
        <f>+(A17*S17)/1000</f>
        <v>7.0000000000000007E-2</v>
      </c>
      <c r="T18" s="29">
        <f>+(A17*T17)/1000</f>
        <v>7.0000000000000007E-2</v>
      </c>
      <c r="U18" s="29">
        <f>+(A17*U17)/1000</f>
        <v>5.0000000000000001E-3</v>
      </c>
      <c r="V18" s="29">
        <f>+(A17*V17)/1000</f>
        <v>0.03</v>
      </c>
      <c r="W18" s="29">
        <f>+(A17*W17)/1000</f>
        <v>0</v>
      </c>
      <c r="X18" s="29">
        <f>+(A17*X17)/1000</f>
        <v>0</v>
      </c>
      <c r="Y18" s="7"/>
    </row>
    <row r="19" spans="1:25" x14ac:dyDescent="0.15">
      <c r="A19" s="23">
        <f>SUM(D2)</f>
        <v>1</v>
      </c>
      <c r="B19" s="28" t="s">
        <v>38</v>
      </c>
      <c r="C19" s="30">
        <f>SUM(C13:C16)</f>
        <v>0</v>
      </c>
      <c r="D19" s="30">
        <f t="shared" ref="D19:X19" si="1">SUM(D13:D16)</f>
        <v>5</v>
      </c>
      <c r="E19" s="30">
        <f t="shared" si="1"/>
        <v>0</v>
      </c>
      <c r="F19" s="30">
        <f t="shared" si="1"/>
        <v>0</v>
      </c>
      <c r="G19" s="30">
        <f t="shared" si="1"/>
        <v>18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>SUM(N13:N16)</f>
        <v>0</v>
      </c>
      <c r="O19" s="30">
        <f t="shared" si="1"/>
        <v>105</v>
      </c>
      <c r="P19" s="30">
        <f t="shared" si="1"/>
        <v>0.1</v>
      </c>
      <c r="Q19" s="30">
        <f t="shared" si="1"/>
        <v>28</v>
      </c>
      <c r="R19" s="30">
        <f t="shared" si="1"/>
        <v>40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1">
        <f t="shared" si="1"/>
        <v>0</v>
      </c>
      <c r="X19" s="31">
        <f t="shared" si="1"/>
        <v>0</v>
      </c>
      <c r="Y19" s="7"/>
    </row>
    <row r="20" spans="1:25" ht="11.25" thickBot="1" x14ac:dyDescent="0.2">
      <c r="A20" s="32"/>
      <c r="B20" s="33" t="s">
        <v>39</v>
      </c>
      <c r="C20" s="34">
        <f>SUM(A19*C19)/1000</f>
        <v>0</v>
      </c>
      <c r="D20" s="34">
        <f>+(A19*D19)/1000</f>
        <v>5.0000000000000001E-3</v>
      </c>
      <c r="E20" s="34">
        <f>+(A19*E19)/1000</f>
        <v>0</v>
      </c>
      <c r="F20" s="34">
        <f>+(A19*F19)/1000</f>
        <v>0</v>
      </c>
      <c r="G20" s="34">
        <f>+(A19*G19)/1000</f>
        <v>1.7999999999999999E-2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0</v>
      </c>
      <c r="O20" s="34">
        <f>+(A19*O19)/1000</f>
        <v>0.105</v>
      </c>
      <c r="P20" s="34">
        <f>+(A19*P19)</f>
        <v>0.1</v>
      </c>
      <c r="Q20" s="34">
        <f>+(A19*Q19)/1000</f>
        <v>2.8000000000000001E-2</v>
      </c>
      <c r="R20" s="34">
        <f>+(A19*R19)/1000</f>
        <v>0.04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</row>
    <row r="21" spans="1:25" x14ac:dyDescent="0.15">
      <c r="A21" s="94" t="s">
        <v>40</v>
      </c>
      <c r="B21" s="95"/>
      <c r="C21" s="36">
        <f>+C20+C18</f>
        <v>0.08</v>
      </c>
      <c r="D21" s="36">
        <f t="shared" ref="D21:X21" si="2">+D20+D18</f>
        <v>5.0000000000000001E-3</v>
      </c>
      <c r="E21" s="36">
        <f t="shared" si="2"/>
        <v>1.4E-2</v>
      </c>
      <c r="F21" s="36">
        <f t="shared" si="2"/>
        <v>1.4E-2</v>
      </c>
      <c r="G21" s="36">
        <f t="shared" si="2"/>
        <v>1.7999999999999999E-2</v>
      </c>
      <c r="H21" s="36">
        <f t="shared" si="2"/>
        <v>3.5000000000000003E-2</v>
      </c>
      <c r="I21" s="36">
        <f t="shared" si="2"/>
        <v>0.04</v>
      </c>
      <c r="J21" s="36">
        <f t="shared" si="2"/>
        <v>0.03</v>
      </c>
      <c r="K21" s="36">
        <f t="shared" si="2"/>
        <v>4.4999999999999998E-2</v>
      </c>
      <c r="L21" s="36">
        <f t="shared" si="2"/>
        <v>0.02</v>
      </c>
      <c r="M21" s="36">
        <f t="shared" si="2"/>
        <v>2.5000000000000001E-2</v>
      </c>
      <c r="N21" s="36">
        <f t="shared" si="2"/>
        <v>5.0000000000000001E-3</v>
      </c>
      <c r="O21" s="36">
        <f t="shared" si="2"/>
        <v>0.105</v>
      </c>
      <c r="P21" s="36">
        <f t="shared" si="2"/>
        <v>0.1</v>
      </c>
      <c r="Q21" s="36">
        <f t="shared" si="2"/>
        <v>2.8000000000000001E-2</v>
      </c>
      <c r="R21" s="36">
        <f t="shared" si="2"/>
        <v>0.04</v>
      </c>
      <c r="S21" s="36">
        <f t="shared" si="2"/>
        <v>7.0000000000000007E-2</v>
      </c>
      <c r="T21" s="36">
        <f t="shared" si="2"/>
        <v>7.0000000000000007E-2</v>
      </c>
      <c r="U21" s="36">
        <f t="shared" si="2"/>
        <v>5.0000000000000001E-3</v>
      </c>
      <c r="V21" s="36">
        <f t="shared" si="2"/>
        <v>0.03</v>
      </c>
      <c r="W21" s="37">
        <f t="shared" si="2"/>
        <v>0</v>
      </c>
      <c r="X21" s="37">
        <f t="shared" si="2"/>
        <v>0</v>
      </c>
      <c r="Y21" s="7"/>
    </row>
    <row r="22" spans="1:25" x14ac:dyDescent="0.15">
      <c r="A22" s="87" t="s">
        <v>41</v>
      </c>
      <c r="B22" s="89"/>
      <c r="C22" s="38">
        <v>264</v>
      </c>
      <c r="D22" s="38">
        <v>578</v>
      </c>
      <c r="E22" s="38">
        <v>2352</v>
      </c>
      <c r="F22" s="38">
        <v>1748</v>
      </c>
      <c r="G22" s="38">
        <v>390</v>
      </c>
      <c r="H22" s="38">
        <v>414</v>
      </c>
      <c r="I22" s="38">
        <v>137</v>
      </c>
      <c r="J22" s="38">
        <v>94</v>
      </c>
      <c r="K22" s="38">
        <v>2373</v>
      </c>
      <c r="L22" s="38">
        <v>268</v>
      </c>
      <c r="M22" s="38">
        <v>132</v>
      </c>
      <c r="N22" s="38">
        <v>198</v>
      </c>
      <c r="O22" s="38">
        <v>348</v>
      </c>
      <c r="P22" s="38">
        <v>53</v>
      </c>
      <c r="Q22" s="38">
        <v>209</v>
      </c>
      <c r="R22" s="38">
        <v>569</v>
      </c>
      <c r="S22" s="38">
        <v>762</v>
      </c>
      <c r="T22" s="38">
        <v>526</v>
      </c>
      <c r="U22" s="38">
        <v>153</v>
      </c>
      <c r="V22" s="38">
        <v>244</v>
      </c>
      <c r="W22" s="39"/>
      <c r="X22" s="39"/>
      <c r="Y22" s="7"/>
    </row>
    <row r="23" spans="1:25" x14ac:dyDescent="0.15">
      <c r="A23" s="40">
        <f>SUM(A17)</f>
        <v>1</v>
      </c>
      <c r="B23" s="41" t="s">
        <v>42</v>
      </c>
      <c r="C23" s="42">
        <f>SUM(C18*C22)</f>
        <v>21.12</v>
      </c>
      <c r="D23" s="42">
        <f>SUM(D18*D22)</f>
        <v>0</v>
      </c>
      <c r="E23" s="42">
        <f t="shared" ref="E23:X23" si="3">SUM(E18*E22)</f>
        <v>32.927999999999997</v>
      </c>
      <c r="F23" s="42">
        <f t="shared" si="3"/>
        <v>24.472000000000001</v>
      </c>
      <c r="G23" s="42">
        <f t="shared" si="3"/>
        <v>0</v>
      </c>
      <c r="H23" s="42">
        <f t="shared" si="3"/>
        <v>14.490000000000002</v>
      </c>
      <c r="I23" s="42">
        <f t="shared" si="3"/>
        <v>5.48</v>
      </c>
      <c r="J23" s="42">
        <f t="shared" si="3"/>
        <v>2.82</v>
      </c>
      <c r="K23" s="42">
        <f t="shared" si="3"/>
        <v>106.785</v>
      </c>
      <c r="L23" s="42">
        <f t="shared" si="3"/>
        <v>5.36</v>
      </c>
      <c r="M23" s="42">
        <f t="shared" si="3"/>
        <v>3.3000000000000003</v>
      </c>
      <c r="N23" s="42">
        <f t="shared" si="3"/>
        <v>0.99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53.34</v>
      </c>
      <c r="T23" s="42">
        <f t="shared" si="3"/>
        <v>36.82</v>
      </c>
      <c r="U23" s="42">
        <f t="shared" si="3"/>
        <v>0.76500000000000001</v>
      </c>
      <c r="V23" s="42">
        <f t="shared" si="3"/>
        <v>7.3199999999999994</v>
      </c>
      <c r="W23" s="42">
        <f t="shared" si="3"/>
        <v>0</v>
      </c>
      <c r="X23" s="42">
        <f t="shared" si="3"/>
        <v>0</v>
      </c>
      <c r="Y23" s="43">
        <f>SUM(C23:X23)</f>
        <v>315.99</v>
      </c>
    </row>
    <row r="24" spans="1:25" x14ac:dyDescent="0.15">
      <c r="A24" s="40">
        <f>SUM(A19)</f>
        <v>1</v>
      </c>
      <c r="B24" s="41" t="s">
        <v>42</v>
      </c>
      <c r="C24" s="42">
        <f>SUM(C20*C22)</f>
        <v>0</v>
      </c>
      <c r="D24" s="42">
        <f>SUM(D20*D22)</f>
        <v>2.89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7.02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36.54</v>
      </c>
      <c r="P24" s="42">
        <f t="shared" si="4"/>
        <v>5.3000000000000007</v>
      </c>
      <c r="Q24" s="42">
        <f t="shared" si="4"/>
        <v>5.8520000000000003</v>
      </c>
      <c r="R24" s="42">
        <f t="shared" si="4"/>
        <v>22.76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80.362000000000009</v>
      </c>
    </row>
    <row r="25" spans="1:25" x14ac:dyDescent="0.15">
      <c r="A25" s="96" t="s">
        <v>43</v>
      </c>
      <c r="B25" s="97"/>
      <c r="C25" s="44">
        <f>SUM(C23:C24)</f>
        <v>21.12</v>
      </c>
      <c r="D25" s="44">
        <f t="shared" ref="D25:X25" si="5">+D21*D22</f>
        <v>2.89</v>
      </c>
      <c r="E25" s="44">
        <f t="shared" si="5"/>
        <v>32.927999999999997</v>
      </c>
      <c r="F25" s="44">
        <f t="shared" si="5"/>
        <v>24.472000000000001</v>
      </c>
      <c r="G25" s="44">
        <f t="shared" si="5"/>
        <v>7.02</v>
      </c>
      <c r="H25" s="44">
        <f t="shared" si="5"/>
        <v>14.490000000000002</v>
      </c>
      <c r="I25" s="44">
        <f t="shared" si="5"/>
        <v>5.48</v>
      </c>
      <c r="J25" s="44">
        <f t="shared" si="5"/>
        <v>2.82</v>
      </c>
      <c r="K25" s="44">
        <f t="shared" si="5"/>
        <v>106.785</v>
      </c>
      <c r="L25" s="44">
        <f t="shared" si="5"/>
        <v>5.36</v>
      </c>
      <c r="M25" s="44">
        <f t="shared" si="5"/>
        <v>3.3000000000000003</v>
      </c>
      <c r="N25" s="44">
        <f t="shared" si="5"/>
        <v>0.99</v>
      </c>
      <c r="O25" s="44">
        <f t="shared" si="5"/>
        <v>36.54</v>
      </c>
      <c r="P25" s="44">
        <f t="shared" si="5"/>
        <v>5.3000000000000007</v>
      </c>
      <c r="Q25" s="44">
        <f t="shared" si="5"/>
        <v>5.8520000000000003</v>
      </c>
      <c r="R25" s="44">
        <f t="shared" si="5"/>
        <v>22.76</v>
      </c>
      <c r="S25" s="44">
        <f t="shared" si="5"/>
        <v>53.34</v>
      </c>
      <c r="T25" s="44">
        <f t="shared" si="5"/>
        <v>36.82</v>
      </c>
      <c r="U25" s="44">
        <f t="shared" si="5"/>
        <v>0.76500000000000001</v>
      </c>
      <c r="V25" s="44">
        <f t="shared" si="5"/>
        <v>7.3199999999999994</v>
      </c>
      <c r="W25" s="45">
        <f t="shared" si="5"/>
        <v>0</v>
      </c>
      <c r="X25" s="45">
        <f t="shared" si="5"/>
        <v>0</v>
      </c>
      <c r="Y25" s="43">
        <f>SUM(C25:X25)</f>
        <v>396.35199999999998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1" t="s">
        <v>44</v>
      </c>
      <c r="B28" s="81"/>
      <c r="C28" s="50"/>
      <c r="H28" s="81" t="s">
        <v>45</v>
      </c>
      <c r="I28" s="81"/>
      <c r="J28" s="81"/>
      <c r="K28" s="81"/>
      <c r="P28" s="81" t="s">
        <v>46</v>
      </c>
      <c r="Q28" s="81"/>
      <c r="R28" s="81"/>
      <c r="S28" s="81"/>
    </row>
    <row r="31" spans="1:25" x14ac:dyDescent="0.15">
      <c r="B31" s="98" t="s">
        <v>0</v>
      </c>
      <c r="C31" s="98"/>
      <c r="D31" s="98"/>
      <c r="E31" s="98"/>
      <c r="F31" s="98"/>
      <c r="G31" s="98"/>
      <c r="H31" s="98"/>
      <c r="I31" s="98"/>
      <c r="J31" s="98"/>
      <c r="L31" s="2"/>
      <c r="M31" s="99" t="s">
        <v>1</v>
      </c>
      <c r="N31" s="99"/>
      <c r="O31" s="99"/>
      <c r="P31" s="99"/>
      <c r="Q31" s="99"/>
      <c r="R31" s="99" t="s">
        <v>47</v>
      </c>
      <c r="S31" s="99"/>
      <c r="T31" s="99"/>
      <c r="U31" s="99"/>
      <c r="V31" s="99"/>
    </row>
    <row r="32" spans="1:25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82"/>
      <c r="Q32" s="82"/>
      <c r="R32" s="82"/>
      <c r="S32" s="82"/>
      <c r="T32" s="5"/>
      <c r="U32" s="5"/>
      <c r="V32" s="5"/>
    </row>
    <row r="33" spans="1:26" x14ac:dyDescent="0.15">
      <c r="A33" s="83"/>
      <c r="B33" s="84"/>
      <c r="C33" s="87" t="s">
        <v>4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9"/>
      <c r="W33" s="6"/>
      <c r="X33" s="6"/>
      <c r="Y33" s="7"/>
    </row>
    <row r="34" spans="1:26" ht="63.75" thickBot="1" x14ac:dyDescent="0.2">
      <c r="A34" s="85"/>
      <c r="B34" s="86"/>
      <c r="C34" s="8" t="s">
        <v>5</v>
      </c>
      <c r="D34" s="10" t="s">
        <v>6</v>
      </c>
      <c r="E34" s="10" t="s">
        <v>8</v>
      </c>
      <c r="F34" s="10" t="s">
        <v>10</v>
      </c>
      <c r="G34" s="10" t="s">
        <v>70</v>
      </c>
      <c r="H34" s="10" t="s">
        <v>18</v>
      </c>
      <c r="I34" s="10" t="s">
        <v>12</v>
      </c>
      <c r="J34" s="10" t="s">
        <v>136</v>
      </c>
      <c r="K34" s="10" t="s">
        <v>135</v>
      </c>
      <c r="L34" s="10" t="s">
        <v>108</v>
      </c>
      <c r="M34" s="10" t="s">
        <v>79</v>
      </c>
      <c r="N34" s="10" t="s">
        <v>52</v>
      </c>
      <c r="O34" s="10" t="s">
        <v>22</v>
      </c>
      <c r="P34" s="10" t="s">
        <v>85</v>
      </c>
      <c r="Q34" s="10" t="s">
        <v>23</v>
      </c>
      <c r="R34" s="10"/>
      <c r="S34" s="10"/>
      <c r="T34" s="10"/>
      <c r="U34" s="10"/>
      <c r="V34" s="9"/>
      <c r="W34" s="9"/>
      <c r="X34" s="9"/>
      <c r="Y34" s="7"/>
    </row>
    <row r="35" spans="1:26" x14ac:dyDescent="0.15">
      <c r="A35" s="90" t="s">
        <v>26</v>
      </c>
      <c r="B35" s="13" t="s">
        <v>109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>
        <v>60</v>
      </c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6" x14ac:dyDescent="0.15">
      <c r="A36" s="91"/>
      <c r="B36" s="16" t="s">
        <v>110</v>
      </c>
      <c r="C36" s="17"/>
      <c r="D36" s="17">
        <v>5</v>
      </c>
      <c r="E36" s="17"/>
      <c r="F36" s="17">
        <v>18</v>
      </c>
      <c r="G36" s="17">
        <f>1/8</f>
        <v>0.125</v>
      </c>
      <c r="H36" s="17">
        <v>30</v>
      </c>
      <c r="I36" s="17"/>
      <c r="J36" s="17"/>
      <c r="K36" s="17"/>
      <c r="L36" s="17"/>
      <c r="M36" s="17"/>
      <c r="N36" s="17"/>
      <c r="O36" s="17"/>
      <c r="P36" s="17"/>
      <c r="Q36" s="17">
        <v>25</v>
      </c>
      <c r="R36" s="17"/>
      <c r="S36" s="17"/>
      <c r="T36" s="17"/>
      <c r="U36" s="17"/>
      <c r="V36" s="18"/>
      <c r="W36" s="18"/>
      <c r="X36" s="18"/>
      <c r="Y36" s="7"/>
    </row>
    <row r="37" spans="1:26" x14ac:dyDescent="0.15">
      <c r="A37" s="91"/>
      <c r="B37" s="16" t="s">
        <v>111</v>
      </c>
      <c r="C37" s="17"/>
      <c r="D37" s="17"/>
      <c r="E37" s="17">
        <v>12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6" ht="11.25" thickBot="1" x14ac:dyDescent="0.2">
      <c r="A38" s="92"/>
      <c r="B38" s="19" t="s">
        <v>32</v>
      </c>
      <c r="C38" s="20">
        <v>50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6" x14ac:dyDescent="0.15">
      <c r="A39" s="90" t="s">
        <v>31</v>
      </c>
      <c r="B39" s="13" t="s">
        <v>112</v>
      </c>
      <c r="C39" s="14"/>
      <c r="D39" s="14">
        <v>5</v>
      </c>
      <c r="E39" s="14"/>
      <c r="F39" s="14"/>
      <c r="G39" s="14"/>
      <c r="H39" s="14"/>
      <c r="I39" s="14"/>
      <c r="J39" s="14">
        <f>1/4</f>
        <v>0.25</v>
      </c>
      <c r="K39" s="14">
        <v>30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7"/>
    </row>
    <row r="40" spans="1:26" x14ac:dyDescent="0.15">
      <c r="A40" s="91"/>
      <c r="B40" s="16" t="s">
        <v>113</v>
      </c>
      <c r="C40" s="17"/>
      <c r="D40" s="17">
        <v>15</v>
      </c>
      <c r="E40" s="17"/>
      <c r="F40" s="17"/>
      <c r="G40" s="17"/>
      <c r="H40" s="17"/>
      <c r="I40" s="17"/>
      <c r="J40" s="17"/>
      <c r="K40" s="17"/>
      <c r="L40" s="17">
        <v>30</v>
      </c>
      <c r="M40" s="17">
        <v>30</v>
      </c>
      <c r="N40" s="17"/>
      <c r="O40" s="17">
        <v>3</v>
      </c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6" x14ac:dyDescent="0.15">
      <c r="A41" s="91"/>
      <c r="B41" s="16" t="s">
        <v>114</v>
      </c>
      <c r="C41" s="17">
        <v>60</v>
      </c>
      <c r="D41" s="17"/>
      <c r="E41" s="17">
        <v>15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6" ht="11.25" thickBot="1" x14ac:dyDescent="0.2">
      <c r="A42" s="92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  <c r="Z42" s="1" t="s">
        <v>115</v>
      </c>
    </row>
    <row r="43" spans="1:26" x14ac:dyDescent="0.15">
      <c r="A43" s="90" t="s">
        <v>33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6" x14ac:dyDescent="0.15">
      <c r="A44" s="91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6" x14ac:dyDescent="0.15">
      <c r="A45" s="91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6" ht="11.25" thickBot="1" x14ac:dyDescent="0.2">
      <c r="A46" s="93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6" ht="11.25" thickBot="1" x14ac:dyDescent="0.2">
      <c r="A47" s="23">
        <f>SUM(C32)</f>
        <v>1</v>
      </c>
      <c r="B47" s="24" t="s">
        <v>57</v>
      </c>
      <c r="C47" s="25">
        <f>SUM(C35:C38)</f>
        <v>50</v>
      </c>
      <c r="D47" s="25">
        <f t="shared" ref="D47:X47" si="6">SUM(D35:D38)</f>
        <v>5</v>
      </c>
      <c r="E47" s="25">
        <f t="shared" si="6"/>
        <v>12</v>
      </c>
      <c r="F47" s="25">
        <f t="shared" si="6"/>
        <v>18</v>
      </c>
      <c r="G47" s="25">
        <f t="shared" si="6"/>
        <v>0.125</v>
      </c>
      <c r="H47" s="25">
        <f t="shared" si="6"/>
        <v>30</v>
      </c>
      <c r="I47" s="25">
        <f t="shared" si="6"/>
        <v>0</v>
      </c>
      <c r="J47" s="25">
        <f t="shared" si="6"/>
        <v>0</v>
      </c>
      <c r="K47" s="25">
        <f t="shared" si="6"/>
        <v>0</v>
      </c>
      <c r="L47" s="25">
        <f t="shared" si="6"/>
        <v>0</v>
      </c>
      <c r="M47" s="25">
        <f t="shared" si="6"/>
        <v>0</v>
      </c>
      <c r="N47" s="25">
        <f t="shared" si="6"/>
        <v>60</v>
      </c>
      <c r="O47" s="25">
        <f t="shared" si="6"/>
        <v>0</v>
      </c>
      <c r="P47" s="25">
        <f t="shared" si="6"/>
        <v>0</v>
      </c>
      <c r="Q47" s="25">
        <f t="shared" si="6"/>
        <v>25</v>
      </c>
      <c r="R47" s="25">
        <f t="shared" si="6"/>
        <v>0</v>
      </c>
      <c r="S47" s="25">
        <f t="shared" si="6"/>
        <v>0</v>
      </c>
      <c r="T47" s="25">
        <f t="shared" si="6"/>
        <v>0</v>
      </c>
      <c r="U47" s="25">
        <f t="shared" si="6"/>
        <v>0</v>
      </c>
      <c r="V47" s="25">
        <f t="shared" si="6"/>
        <v>0</v>
      </c>
      <c r="W47" s="25">
        <f t="shared" si="6"/>
        <v>0</v>
      </c>
      <c r="X47" s="25">
        <f t="shared" si="6"/>
        <v>0</v>
      </c>
      <c r="Y47" s="7"/>
    </row>
    <row r="48" spans="1:26" x14ac:dyDescent="0.15">
      <c r="A48" s="27"/>
      <c r="B48" s="28" t="s">
        <v>58</v>
      </c>
      <c r="C48" s="29">
        <f>SUM(A47*C47)/1000</f>
        <v>0.05</v>
      </c>
      <c r="D48" s="29">
        <f>+(A47*D47)/1000</f>
        <v>5.0000000000000001E-3</v>
      </c>
      <c r="E48" s="29">
        <f>+(A47*E47)/1000</f>
        <v>1.2E-2</v>
      </c>
      <c r="F48" s="29">
        <f>+(A47*F47)/1000</f>
        <v>1.7999999999999999E-2</v>
      </c>
      <c r="G48" s="29">
        <f>+(A47*G47)</f>
        <v>0.125</v>
      </c>
      <c r="H48" s="29">
        <f>+(A47*H47)/1000</f>
        <v>0.03</v>
      </c>
      <c r="I48" s="29">
        <f>+(A47*I47)/1000</f>
        <v>0</v>
      </c>
      <c r="J48" s="29">
        <f>+(A47*J47)</f>
        <v>0</v>
      </c>
      <c r="K48" s="29">
        <f>+(A47*K47)/1000</f>
        <v>0</v>
      </c>
      <c r="L48" s="29">
        <f>+(A47*L47)/1000</f>
        <v>0</v>
      </c>
      <c r="M48" s="29">
        <f>+(A47*M47)/1000</f>
        <v>0</v>
      </c>
      <c r="N48" s="29">
        <f>+(A47*N47)/1000</f>
        <v>0.06</v>
      </c>
      <c r="O48" s="29">
        <f>+(A47*O47)/1000</f>
        <v>0</v>
      </c>
      <c r="P48" s="29">
        <f>+(A47*P47)/1000</f>
        <v>0</v>
      </c>
      <c r="Q48" s="29">
        <f>+(A47*Q47)/1000</f>
        <v>2.5000000000000001E-2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7"/>
    </row>
    <row r="49" spans="1:25" x14ac:dyDescent="0.15">
      <c r="A49" s="23">
        <f>SUM(D32)</f>
        <v>1</v>
      </c>
      <c r="B49" s="28" t="s">
        <v>59</v>
      </c>
      <c r="C49" s="30">
        <f>SUM(C39:C42)</f>
        <v>60</v>
      </c>
      <c r="D49" s="30">
        <f t="shared" ref="D49:X49" si="7">SUM(D39:D42)</f>
        <v>20</v>
      </c>
      <c r="E49" s="30">
        <f t="shared" si="7"/>
        <v>15</v>
      </c>
      <c r="F49" s="30">
        <f t="shared" si="7"/>
        <v>0</v>
      </c>
      <c r="G49" s="30">
        <f t="shared" si="7"/>
        <v>0</v>
      </c>
      <c r="H49" s="30">
        <f t="shared" si="7"/>
        <v>0</v>
      </c>
      <c r="I49" s="30">
        <f t="shared" si="7"/>
        <v>0</v>
      </c>
      <c r="J49" s="30">
        <f t="shared" si="7"/>
        <v>0.25</v>
      </c>
      <c r="K49" s="30">
        <f t="shared" si="7"/>
        <v>30</v>
      </c>
      <c r="L49" s="30">
        <f t="shared" si="7"/>
        <v>30</v>
      </c>
      <c r="M49" s="30">
        <f t="shared" si="7"/>
        <v>30</v>
      </c>
      <c r="N49" s="30">
        <f t="shared" si="7"/>
        <v>0</v>
      </c>
      <c r="O49" s="30">
        <f t="shared" si="7"/>
        <v>3</v>
      </c>
      <c r="P49" s="30">
        <f t="shared" si="7"/>
        <v>0</v>
      </c>
      <c r="Q49" s="30">
        <f t="shared" si="7"/>
        <v>0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7"/>
    </row>
    <row r="50" spans="1:25" ht="11.25" thickBot="1" x14ac:dyDescent="0.2">
      <c r="A50" s="32"/>
      <c r="B50" s="33" t="s">
        <v>60</v>
      </c>
      <c r="C50" s="34">
        <f>SUM(A49*C49)/1000</f>
        <v>0.06</v>
      </c>
      <c r="D50" s="34">
        <f>+(A49*D49)/1000</f>
        <v>0.02</v>
      </c>
      <c r="E50" s="34">
        <f>+(A49*E49)/1000</f>
        <v>1.4999999999999999E-2</v>
      </c>
      <c r="F50" s="34">
        <f>+(A49*F49)/1000</f>
        <v>0</v>
      </c>
      <c r="G50" s="34">
        <f>+(A49*G49)/1000</f>
        <v>0</v>
      </c>
      <c r="H50" s="34">
        <f>+(A49*H49)/1000</f>
        <v>0</v>
      </c>
      <c r="I50" s="34">
        <f>+(A49*I49)/1000</f>
        <v>0</v>
      </c>
      <c r="J50" s="34">
        <f>+(A49*J49)</f>
        <v>0.25</v>
      </c>
      <c r="K50" s="34">
        <f>+(A49*K49)/1000</f>
        <v>0.03</v>
      </c>
      <c r="L50" s="34">
        <f>+(A49*L49)/1000</f>
        <v>0.03</v>
      </c>
      <c r="M50" s="34">
        <f>+(A49*M49)/1000</f>
        <v>0.03</v>
      </c>
      <c r="N50" s="34">
        <f>+(A49*N49)/1000</f>
        <v>0</v>
      </c>
      <c r="O50" s="34">
        <f>+(A49*O49)/1000</f>
        <v>3.0000000000000001E-3</v>
      </c>
      <c r="P50" s="34">
        <f>+(A49*P49)/1000</f>
        <v>0</v>
      </c>
      <c r="Q50" s="34">
        <f>+(A49*Q49)/1000</f>
        <v>0</v>
      </c>
      <c r="R50" s="34">
        <f>+(A49*R49)/1000</f>
        <v>0</v>
      </c>
      <c r="S50" s="34">
        <f>+(A49*S49)/1000</f>
        <v>0</v>
      </c>
      <c r="T50" s="34">
        <f>+(A49*T49)/1000</f>
        <v>0</v>
      </c>
      <c r="U50" s="34">
        <f>+(A49*U49)/1000</f>
        <v>0</v>
      </c>
      <c r="V50" s="35">
        <f>+(A49*V49)/1000</f>
        <v>0</v>
      </c>
      <c r="W50" s="35">
        <f>+(A49*W49)/1000</f>
        <v>0</v>
      </c>
      <c r="X50" s="35">
        <f>+(A49*X49)/1000</f>
        <v>0</v>
      </c>
      <c r="Y50" s="7"/>
    </row>
    <row r="51" spans="1:25" x14ac:dyDescent="0.15">
      <c r="A51" s="94" t="s">
        <v>40</v>
      </c>
      <c r="B51" s="95"/>
      <c r="C51" s="36">
        <f>+C50+C48</f>
        <v>0.11</v>
      </c>
      <c r="D51" s="36">
        <f t="shared" ref="D51:X51" si="8">+D50+D48</f>
        <v>2.5000000000000001E-2</v>
      </c>
      <c r="E51" s="36">
        <f t="shared" si="8"/>
        <v>2.7E-2</v>
      </c>
      <c r="F51" s="36">
        <f t="shared" si="8"/>
        <v>1.7999999999999999E-2</v>
      </c>
      <c r="G51" s="36">
        <f t="shared" si="8"/>
        <v>0.125</v>
      </c>
      <c r="H51" s="36">
        <f t="shared" si="8"/>
        <v>0.03</v>
      </c>
      <c r="I51" s="36">
        <f t="shared" si="8"/>
        <v>0</v>
      </c>
      <c r="J51" s="36">
        <f t="shared" si="8"/>
        <v>0.25</v>
      </c>
      <c r="K51" s="36">
        <f t="shared" si="8"/>
        <v>0.03</v>
      </c>
      <c r="L51" s="36">
        <f t="shared" si="8"/>
        <v>0.03</v>
      </c>
      <c r="M51" s="36">
        <f t="shared" si="8"/>
        <v>0.03</v>
      </c>
      <c r="N51" s="36">
        <f t="shared" si="8"/>
        <v>0.06</v>
      </c>
      <c r="O51" s="36">
        <f t="shared" si="8"/>
        <v>3.0000000000000001E-3</v>
      </c>
      <c r="P51" s="36">
        <f t="shared" si="8"/>
        <v>0</v>
      </c>
      <c r="Q51" s="36">
        <f t="shared" si="8"/>
        <v>2.5000000000000001E-2</v>
      </c>
      <c r="R51" s="36">
        <f t="shared" si="8"/>
        <v>0</v>
      </c>
      <c r="S51" s="36">
        <f t="shared" si="8"/>
        <v>0</v>
      </c>
      <c r="T51" s="36">
        <f t="shared" si="8"/>
        <v>0</v>
      </c>
      <c r="U51" s="36">
        <f t="shared" si="8"/>
        <v>0</v>
      </c>
      <c r="V51" s="37">
        <f t="shared" si="8"/>
        <v>0</v>
      </c>
      <c r="W51" s="37">
        <f t="shared" si="8"/>
        <v>0</v>
      </c>
      <c r="X51" s="37">
        <f t="shared" si="8"/>
        <v>0</v>
      </c>
      <c r="Y51" s="7"/>
    </row>
    <row r="52" spans="1:25" x14ac:dyDescent="0.15">
      <c r="A52" s="87" t="s">
        <v>41</v>
      </c>
      <c r="B52" s="89"/>
      <c r="C52" s="38">
        <v>264</v>
      </c>
      <c r="D52" s="38">
        <v>578</v>
      </c>
      <c r="E52" s="38">
        <v>1748</v>
      </c>
      <c r="F52" s="38">
        <v>390</v>
      </c>
      <c r="G52" s="38">
        <v>53</v>
      </c>
      <c r="H52" s="38">
        <v>209</v>
      </c>
      <c r="I52" s="38">
        <v>132</v>
      </c>
      <c r="J52" s="38">
        <v>137</v>
      </c>
      <c r="K52" s="38">
        <v>754</v>
      </c>
      <c r="L52" s="38">
        <v>693</v>
      </c>
      <c r="M52" s="38">
        <v>347</v>
      </c>
      <c r="N52" s="38">
        <v>526</v>
      </c>
      <c r="O52" s="38">
        <v>153</v>
      </c>
      <c r="P52" s="38">
        <v>147</v>
      </c>
      <c r="Q52" s="38">
        <v>348</v>
      </c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>
        <f>SUM(A47)</f>
        <v>1</v>
      </c>
      <c r="B53" s="41" t="s">
        <v>42</v>
      </c>
      <c r="C53" s="42">
        <f>SUM(C48*C52)</f>
        <v>13.200000000000001</v>
      </c>
      <c r="D53" s="42">
        <f>SUM(D48*D52)</f>
        <v>2.89</v>
      </c>
      <c r="E53" s="42">
        <f t="shared" ref="E53:X53" si="9">SUM(E48*E52)</f>
        <v>20.975999999999999</v>
      </c>
      <c r="F53" s="42">
        <f t="shared" si="9"/>
        <v>7.02</v>
      </c>
      <c r="G53" s="42">
        <f t="shared" si="9"/>
        <v>6.625</v>
      </c>
      <c r="H53" s="42">
        <f t="shared" si="9"/>
        <v>6.27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31.56</v>
      </c>
      <c r="O53" s="42">
        <f t="shared" si="9"/>
        <v>0</v>
      </c>
      <c r="P53" s="42">
        <f t="shared" si="9"/>
        <v>0</v>
      </c>
      <c r="Q53" s="42">
        <f t="shared" si="9"/>
        <v>8.7000000000000011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97.241</v>
      </c>
    </row>
    <row r="54" spans="1:25" x14ac:dyDescent="0.15">
      <c r="A54" s="40">
        <f>SUM(A49)</f>
        <v>1</v>
      </c>
      <c r="B54" s="41" t="s">
        <v>42</v>
      </c>
      <c r="C54" s="42">
        <f>SUM(C50*C52)</f>
        <v>15.84</v>
      </c>
      <c r="D54" s="42">
        <f>SUM(D50*D52)</f>
        <v>11.56</v>
      </c>
      <c r="E54" s="42">
        <f t="shared" ref="E54:X54" si="10">SUM(E50*E52)</f>
        <v>26.22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34.25</v>
      </c>
      <c r="K54" s="42">
        <f t="shared" si="10"/>
        <v>22.619999999999997</v>
      </c>
      <c r="L54" s="42">
        <f t="shared" si="10"/>
        <v>20.79</v>
      </c>
      <c r="M54" s="42">
        <f t="shared" si="10"/>
        <v>10.41</v>
      </c>
      <c r="N54" s="42">
        <f t="shared" si="10"/>
        <v>0</v>
      </c>
      <c r="O54" s="42">
        <f t="shared" si="10"/>
        <v>0.45900000000000002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142.149</v>
      </c>
    </row>
    <row r="55" spans="1:25" x14ac:dyDescent="0.15">
      <c r="A55" s="96" t="s">
        <v>43</v>
      </c>
      <c r="B55" s="97"/>
      <c r="C55" s="44">
        <f>SUM(C53:C54)</f>
        <v>29.04</v>
      </c>
      <c r="D55" s="44">
        <f t="shared" ref="D55:X55" si="11">+D51*D52</f>
        <v>14.450000000000001</v>
      </c>
      <c r="E55" s="44">
        <f t="shared" si="11"/>
        <v>47.195999999999998</v>
      </c>
      <c r="F55" s="44">
        <f t="shared" si="11"/>
        <v>7.02</v>
      </c>
      <c r="G55" s="44">
        <f t="shared" si="11"/>
        <v>6.625</v>
      </c>
      <c r="H55" s="44">
        <f t="shared" si="11"/>
        <v>6.27</v>
      </c>
      <c r="I55" s="44">
        <f t="shared" si="11"/>
        <v>0</v>
      </c>
      <c r="J55" s="44">
        <f t="shared" si="11"/>
        <v>34.25</v>
      </c>
      <c r="K55" s="44">
        <f t="shared" si="11"/>
        <v>22.619999999999997</v>
      </c>
      <c r="L55" s="44">
        <f t="shared" si="11"/>
        <v>20.79</v>
      </c>
      <c r="M55" s="44">
        <f t="shared" si="11"/>
        <v>10.41</v>
      </c>
      <c r="N55" s="44">
        <f t="shared" si="11"/>
        <v>31.56</v>
      </c>
      <c r="O55" s="44">
        <f t="shared" si="11"/>
        <v>0.45900000000000002</v>
      </c>
      <c r="P55" s="44">
        <f t="shared" si="11"/>
        <v>0</v>
      </c>
      <c r="Q55" s="44">
        <f t="shared" si="11"/>
        <v>8.7000000000000011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239.39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81" t="s">
        <v>44</v>
      </c>
      <c r="B58" s="81"/>
      <c r="C58" s="50"/>
      <c r="H58" s="81" t="s">
        <v>45</v>
      </c>
      <c r="I58" s="81"/>
      <c r="J58" s="81"/>
      <c r="K58" s="81"/>
      <c r="P58" s="81" t="s">
        <v>46</v>
      </c>
      <c r="Q58" s="81"/>
      <c r="R58" s="81"/>
      <c r="S58" s="81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workbookViewId="0">
      <selection activeCell="AA52" sqref="AA52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98" t="s">
        <v>0</v>
      </c>
      <c r="C1" s="98"/>
      <c r="D1" s="98"/>
      <c r="E1" s="98"/>
      <c r="F1" s="98"/>
      <c r="G1" s="98"/>
      <c r="H1" s="98"/>
      <c r="I1" s="98"/>
      <c r="J1" s="98"/>
      <c r="L1" s="2"/>
      <c r="M1" s="99" t="s">
        <v>1</v>
      </c>
      <c r="N1" s="99"/>
      <c r="O1" s="99"/>
      <c r="P1" s="99"/>
      <c r="Q1" s="99"/>
      <c r="R1" s="99" t="s">
        <v>2</v>
      </c>
      <c r="S1" s="99"/>
      <c r="T1" s="99"/>
      <c r="U1" s="99"/>
      <c r="V1" s="99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2" t="s">
        <v>146</v>
      </c>
      <c r="Q2" s="82"/>
      <c r="R2" s="82"/>
      <c r="S2" s="82"/>
      <c r="T2" s="5"/>
      <c r="U2" s="5"/>
      <c r="V2" s="5"/>
    </row>
    <row r="3" spans="1:25" x14ac:dyDescent="0.15">
      <c r="A3" s="83"/>
      <c r="B3" s="84"/>
      <c r="C3" s="87" t="s">
        <v>4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  <c r="W3" s="6"/>
      <c r="X3" s="6"/>
      <c r="Y3" s="7"/>
    </row>
    <row r="4" spans="1:25" ht="61.5" thickBot="1" x14ac:dyDescent="0.2">
      <c r="A4" s="85"/>
      <c r="B4" s="86"/>
      <c r="C4" s="8" t="s">
        <v>5</v>
      </c>
      <c r="D4" s="9" t="s">
        <v>6</v>
      </c>
      <c r="E4" s="10" t="s">
        <v>8</v>
      </c>
      <c r="F4" s="10" t="s">
        <v>10</v>
      </c>
      <c r="G4" s="10" t="s">
        <v>61</v>
      </c>
      <c r="H4" s="10" t="s">
        <v>13</v>
      </c>
      <c r="I4" s="11" t="s">
        <v>7</v>
      </c>
      <c r="J4" s="10" t="s">
        <v>62</v>
      </c>
      <c r="K4" s="10" t="s">
        <v>63</v>
      </c>
      <c r="L4" s="10" t="s">
        <v>15</v>
      </c>
      <c r="M4" s="10" t="s">
        <v>17</v>
      </c>
      <c r="N4" s="11" t="s">
        <v>50</v>
      </c>
      <c r="O4" s="10" t="s">
        <v>11</v>
      </c>
      <c r="P4" s="10" t="s">
        <v>21</v>
      </c>
      <c r="Q4" s="10" t="s">
        <v>20</v>
      </c>
      <c r="R4" s="10" t="s">
        <v>22</v>
      </c>
      <c r="S4" s="10"/>
      <c r="T4" s="10"/>
      <c r="U4" s="11"/>
      <c r="V4" s="12"/>
      <c r="W4" s="9"/>
      <c r="X4" s="9"/>
      <c r="Y4" s="7"/>
    </row>
    <row r="5" spans="1:25" x14ac:dyDescent="0.15">
      <c r="A5" s="90" t="s">
        <v>26</v>
      </c>
      <c r="B5" s="13" t="s">
        <v>64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>
        <v>70</v>
      </c>
      <c r="Q5" s="14">
        <v>70</v>
      </c>
      <c r="R5" s="14"/>
      <c r="S5" s="14"/>
      <c r="T5" s="14"/>
      <c r="U5" s="14"/>
      <c r="V5" s="15"/>
      <c r="W5" s="15"/>
      <c r="X5" s="15"/>
      <c r="Y5" s="7"/>
    </row>
    <row r="6" spans="1:25" x14ac:dyDescent="0.15">
      <c r="A6" s="91"/>
      <c r="B6" s="16" t="s">
        <v>150</v>
      </c>
      <c r="C6" s="17"/>
      <c r="D6" s="17"/>
      <c r="E6" s="17"/>
      <c r="F6" s="17">
        <v>5</v>
      </c>
      <c r="G6" s="17">
        <v>35</v>
      </c>
      <c r="H6" s="17">
        <v>35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8"/>
      <c r="X6" s="18"/>
      <c r="Y6" s="7"/>
    </row>
    <row r="7" spans="1:25" x14ac:dyDescent="0.15">
      <c r="A7" s="91"/>
      <c r="B7" s="16" t="s">
        <v>66</v>
      </c>
      <c r="C7" s="17"/>
      <c r="D7" s="17"/>
      <c r="E7" s="17">
        <v>7</v>
      </c>
      <c r="F7" s="17">
        <v>20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92"/>
      <c r="B8" s="19" t="s">
        <v>32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x14ac:dyDescent="0.15">
      <c r="A9" s="90" t="s">
        <v>31</v>
      </c>
      <c r="B9" s="13" t="s">
        <v>11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>
        <v>40</v>
      </c>
      <c r="P9" s="14"/>
      <c r="Q9" s="14"/>
      <c r="R9" s="14"/>
      <c r="S9" s="14"/>
      <c r="T9" s="14"/>
      <c r="U9" s="14"/>
      <c r="V9" s="15"/>
      <c r="W9" s="15"/>
      <c r="X9" s="15"/>
      <c r="Y9" s="7"/>
    </row>
    <row r="10" spans="1:25" x14ac:dyDescent="0.15">
      <c r="A10" s="91"/>
      <c r="B10" s="22" t="s">
        <v>67</v>
      </c>
      <c r="C10" s="17"/>
      <c r="D10" s="17"/>
      <c r="E10" s="17"/>
      <c r="F10" s="17"/>
      <c r="G10" s="17"/>
      <c r="H10" s="17"/>
      <c r="I10" s="17">
        <v>8</v>
      </c>
      <c r="J10" s="17">
        <v>70</v>
      </c>
      <c r="K10" s="17">
        <v>20</v>
      </c>
      <c r="L10" s="17">
        <v>20</v>
      </c>
      <c r="M10" s="17">
        <v>5</v>
      </c>
      <c r="N10" s="17"/>
      <c r="O10" s="17">
        <v>10</v>
      </c>
      <c r="P10" s="17"/>
      <c r="Q10" s="17"/>
      <c r="R10" s="17">
        <v>5</v>
      </c>
      <c r="S10" s="17"/>
      <c r="T10" s="17"/>
      <c r="U10" s="17"/>
      <c r="V10" s="18"/>
      <c r="W10" s="18"/>
      <c r="X10" s="18"/>
      <c r="Y10" s="7"/>
    </row>
    <row r="11" spans="1:25" x14ac:dyDescent="0.15">
      <c r="A11" s="91"/>
      <c r="B11" s="22" t="s">
        <v>8</v>
      </c>
      <c r="C11" s="17"/>
      <c r="D11" s="17"/>
      <c r="E11" s="17">
        <v>7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92"/>
      <c r="B12" s="19" t="s">
        <v>32</v>
      </c>
      <c r="C12" s="20">
        <v>40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x14ac:dyDescent="0.15">
      <c r="A13" s="90" t="s">
        <v>33</v>
      </c>
      <c r="B13" s="13" t="s">
        <v>50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>
        <v>50</v>
      </c>
      <c r="O13" s="14"/>
      <c r="P13" s="14"/>
      <c r="Q13" s="14"/>
      <c r="R13" s="14"/>
      <c r="S13" s="14"/>
      <c r="T13" s="14"/>
      <c r="U13" s="14"/>
      <c r="V13" s="15"/>
      <c r="W13" s="15"/>
      <c r="X13" s="15"/>
      <c r="Y13" s="7"/>
    </row>
    <row r="14" spans="1:25" x14ac:dyDescent="0.15">
      <c r="A14" s="91"/>
      <c r="B14" s="16" t="s">
        <v>68</v>
      </c>
      <c r="C14" s="17"/>
      <c r="D14" s="17">
        <v>15</v>
      </c>
      <c r="E14" s="17"/>
      <c r="F14" s="17"/>
      <c r="G14" s="17"/>
      <c r="H14" s="17"/>
      <c r="I14" s="17"/>
      <c r="J14" s="17"/>
      <c r="K14" s="17"/>
      <c r="L14" s="17">
        <v>250</v>
      </c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18"/>
      <c r="X14" s="18"/>
      <c r="Y14" s="7"/>
    </row>
    <row r="15" spans="1:25" x14ac:dyDescent="0.15">
      <c r="A15" s="91"/>
      <c r="B15" s="16" t="s">
        <v>69</v>
      </c>
      <c r="C15" s="17">
        <v>40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93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36</v>
      </c>
      <c r="C17" s="25">
        <f>SUM(C5:C12)</f>
        <v>80</v>
      </c>
      <c r="D17" s="25">
        <f t="shared" ref="D17:X17" si="0">SUM(D5:D12)</f>
        <v>0</v>
      </c>
      <c r="E17" s="25">
        <f t="shared" si="0"/>
        <v>14</v>
      </c>
      <c r="F17" s="25">
        <f t="shared" si="0"/>
        <v>25</v>
      </c>
      <c r="G17" s="25">
        <f t="shared" si="0"/>
        <v>35</v>
      </c>
      <c r="H17" s="25">
        <f t="shared" si="0"/>
        <v>35</v>
      </c>
      <c r="I17" s="25">
        <f t="shared" si="0"/>
        <v>8</v>
      </c>
      <c r="J17" s="25">
        <f t="shared" si="0"/>
        <v>70</v>
      </c>
      <c r="K17" s="25">
        <f t="shared" si="0"/>
        <v>20</v>
      </c>
      <c r="L17" s="25">
        <f t="shared" si="0"/>
        <v>20</v>
      </c>
      <c r="M17" s="25">
        <f t="shared" si="0"/>
        <v>5</v>
      </c>
      <c r="N17" s="25">
        <f t="shared" si="0"/>
        <v>0</v>
      </c>
      <c r="O17" s="25">
        <f t="shared" si="0"/>
        <v>50</v>
      </c>
      <c r="P17" s="25">
        <f t="shared" si="0"/>
        <v>70</v>
      </c>
      <c r="Q17" s="25">
        <f t="shared" si="0"/>
        <v>70</v>
      </c>
      <c r="R17" s="25">
        <f t="shared" si="0"/>
        <v>5</v>
      </c>
      <c r="S17" s="25">
        <f t="shared" si="0"/>
        <v>0</v>
      </c>
      <c r="T17" s="25">
        <f t="shared" si="0"/>
        <v>0</v>
      </c>
      <c r="U17" s="25">
        <f t="shared" si="0"/>
        <v>0</v>
      </c>
      <c r="V17" s="25">
        <f t="shared" si="0"/>
        <v>0</v>
      </c>
      <c r="W17" s="26">
        <f t="shared" si="0"/>
        <v>0</v>
      </c>
      <c r="X17" s="26">
        <f t="shared" si="0"/>
        <v>0</v>
      </c>
      <c r="Y17" s="7"/>
    </row>
    <row r="18" spans="1:25" x14ac:dyDescent="0.15">
      <c r="A18" s="27"/>
      <c r="B18" s="28" t="s">
        <v>37</v>
      </c>
      <c r="C18" s="29">
        <f>SUM(A17*C17)/1000</f>
        <v>0.08</v>
      </c>
      <c r="D18" s="29">
        <f>+(A17*D17)/1000</f>
        <v>0</v>
      </c>
      <c r="E18" s="29">
        <f>+(A17*E17)/1000</f>
        <v>1.4E-2</v>
      </c>
      <c r="F18" s="29">
        <f>+(A17*F17)/1000</f>
        <v>2.5000000000000001E-2</v>
      </c>
      <c r="G18" s="29">
        <f>+(A17*G17)/1000</f>
        <v>3.5000000000000003E-2</v>
      </c>
      <c r="H18" s="29">
        <f>+(A17*H17)/1000</f>
        <v>3.5000000000000003E-2</v>
      </c>
      <c r="I18" s="29">
        <f>+(A17*I17)/1000</f>
        <v>8.0000000000000002E-3</v>
      </c>
      <c r="J18" s="29">
        <f>+(A17*J17)/1000</f>
        <v>7.0000000000000007E-2</v>
      </c>
      <c r="K18" s="29">
        <f>+(A17*K17)/1000</f>
        <v>0.02</v>
      </c>
      <c r="L18" s="29">
        <f>+(A17*L17)/1000</f>
        <v>0.02</v>
      </c>
      <c r="M18" s="29">
        <f>+(A17*M17)/1000</f>
        <v>5.0000000000000001E-3</v>
      </c>
      <c r="N18" s="29">
        <f>+(A17*N17)/1000</f>
        <v>0</v>
      </c>
      <c r="O18" s="29">
        <f>+(A17*O17)/1000</f>
        <v>0.05</v>
      </c>
      <c r="P18" s="29">
        <f>+(A17*P17)/1000</f>
        <v>7.0000000000000007E-2</v>
      </c>
      <c r="Q18" s="29">
        <f>+(A17*Q17)/1000</f>
        <v>7.0000000000000007E-2</v>
      </c>
      <c r="R18" s="29">
        <f>+(A17*R17)/1000</f>
        <v>5.0000000000000001E-3</v>
      </c>
      <c r="S18" s="29">
        <f>+(A17*S17)/1000</f>
        <v>0</v>
      </c>
      <c r="T18" s="29">
        <f>+(A17*T17)/1000</f>
        <v>0</v>
      </c>
      <c r="U18" s="29">
        <f>+(A17*U17)/1000</f>
        <v>0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25" x14ac:dyDescent="0.15">
      <c r="A19" s="23">
        <f>SUM(D2)</f>
        <v>1</v>
      </c>
      <c r="B19" s="28" t="s">
        <v>38</v>
      </c>
      <c r="C19" s="30">
        <f>SUM(C13:C16)</f>
        <v>40</v>
      </c>
      <c r="D19" s="30">
        <f t="shared" ref="D19:X19" si="1">SUM(D13:D16)</f>
        <v>15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250</v>
      </c>
      <c r="M19" s="30">
        <f t="shared" si="1"/>
        <v>0</v>
      </c>
      <c r="N19" s="30">
        <f>SUM(N13:N16)</f>
        <v>50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1">
        <f t="shared" si="1"/>
        <v>0</v>
      </c>
      <c r="X19" s="31">
        <f t="shared" si="1"/>
        <v>0</v>
      </c>
      <c r="Y19" s="7"/>
    </row>
    <row r="20" spans="1:25" ht="11.25" thickBot="1" x14ac:dyDescent="0.2">
      <c r="A20" s="32"/>
      <c r="B20" s="33" t="s">
        <v>39</v>
      </c>
      <c r="C20" s="34">
        <f>SUM(A19*C19)/1000</f>
        <v>0.04</v>
      </c>
      <c r="D20" s="34">
        <f>+(A19*D19)/1000</f>
        <v>1.4999999999999999E-2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34">
        <f>+(A19*K19)/1000</f>
        <v>0</v>
      </c>
      <c r="L20" s="34">
        <f>+(A19*L19)/1000</f>
        <v>0.25</v>
      </c>
      <c r="M20" s="34">
        <f>+(A19*M19)/1000</f>
        <v>0</v>
      </c>
      <c r="N20" s="34">
        <f>+(A19*N19)/1000</f>
        <v>0.05</v>
      </c>
      <c r="O20" s="34">
        <f>+(A19*O19)/1000</f>
        <v>0</v>
      </c>
      <c r="P20" s="34">
        <f>+(A19*P19)/1000</f>
        <v>0</v>
      </c>
      <c r="Q20" s="34">
        <f>+(A19*Q19)/1000</f>
        <v>0</v>
      </c>
      <c r="R20" s="34">
        <f>+(A19*R19)/1000</f>
        <v>0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</row>
    <row r="21" spans="1:25" x14ac:dyDescent="0.15">
      <c r="A21" s="94" t="s">
        <v>40</v>
      </c>
      <c r="B21" s="95"/>
      <c r="C21" s="36">
        <f>+C20+C18</f>
        <v>0.12</v>
      </c>
      <c r="D21" s="36">
        <f t="shared" ref="D21:X21" si="2">+D20+D18</f>
        <v>1.4999999999999999E-2</v>
      </c>
      <c r="E21" s="36">
        <f t="shared" si="2"/>
        <v>1.4E-2</v>
      </c>
      <c r="F21" s="36">
        <f t="shared" si="2"/>
        <v>2.5000000000000001E-2</v>
      </c>
      <c r="G21" s="36">
        <f t="shared" si="2"/>
        <v>3.5000000000000003E-2</v>
      </c>
      <c r="H21" s="36">
        <f t="shared" si="2"/>
        <v>3.5000000000000003E-2</v>
      </c>
      <c r="I21" s="36">
        <f t="shared" si="2"/>
        <v>8.0000000000000002E-3</v>
      </c>
      <c r="J21" s="36">
        <f t="shared" si="2"/>
        <v>7.0000000000000007E-2</v>
      </c>
      <c r="K21" s="36">
        <f t="shared" si="2"/>
        <v>0.02</v>
      </c>
      <c r="L21" s="36">
        <f t="shared" si="2"/>
        <v>0.27</v>
      </c>
      <c r="M21" s="36">
        <f t="shared" si="2"/>
        <v>5.0000000000000001E-3</v>
      </c>
      <c r="N21" s="36">
        <f t="shared" si="2"/>
        <v>0.05</v>
      </c>
      <c r="O21" s="36">
        <f t="shared" si="2"/>
        <v>0.05</v>
      </c>
      <c r="P21" s="36">
        <f t="shared" si="2"/>
        <v>7.0000000000000007E-2</v>
      </c>
      <c r="Q21" s="36">
        <f t="shared" si="2"/>
        <v>7.0000000000000007E-2</v>
      </c>
      <c r="R21" s="36">
        <f t="shared" si="2"/>
        <v>5.0000000000000001E-3</v>
      </c>
      <c r="S21" s="36">
        <f t="shared" si="2"/>
        <v>0</v>
      </c>
      <c r="T21" s="36">
        <f t="shared" si="2"/>
        <v>0</v>
      </c>
      <c r="U21" s="36">
        <f t="shared" si="2"/>
        <v>0</v>
      </c>
      <c r="V21" s="36">
        <f t="shared" si="2"/>
        <v>0</v>
      </c>
      <c r="W21" s="37">
        <f t="shared" si="2"/>
        <v>0</v>
      </c>
      <c r="X21" s="37">
        <f t="shared" si="2"/>
        <v>0</v>
      </c>
      <c r="Y21" s="7"/>
    </row>
    <row r="22" spans="1:25" x14ac:dyDescent="0.15">
      <c r="A22" s="87" t="s">
        <v>41</v>
      </c>
      <c r="B22" s="89"/>
      <c r="C22" s="38">
        <v>264</v>
      </c>
      <c r="D22" s="38">
        <v>787</v>
      </c>
      <c r="E22" s="38">
        <v>1748</v>
      </c>
      <c r="F22" s="38">
        <v>390</v>
      </c>
      <c r="G22" s="38">
        <v>1310</v>
      </c>
      <c r="H22" s="38">
        <v>787</v>
      </c>
      <c r="I22" s="38">
        <v>2352</v>
      </c>
      <c r="J22" s="38">
        <v>1190</v>
      </c>
      <c r="K22" s="38">
        <v>414</v>
      </c>
      <c r="L22" s="38">
        <v>132</v>
      </c>
      <c r="M22" s="38">
        <v>198</v>
      </c>
      <c r="N22" s="38">
        <v>494</v>
      </c>
      <c r="O22" s="38">
        <v>137</v>
      </c>
      <c r="P22" s="38">
        <v>762</v>
      </c>
      <c r="Q22" s="38">
        <v>338</v>
      </c>
      <c r="R22" s="38">
        <v>153</v>
      </c>
      <c r="S22" s="38"/>
      <c r="T22" s="38"/>
      <c r="U22" s="38"/>
      <c r="V22" s="38"/>
      <c r="W22" s="39"/>
      <c r="X22" s="39"/>
      <c r="Y22" s="7"/>
    </row>
    <row r="23" spans="1:25" x14ac:dyDescent="0.15">
      <c r="A23" s="40">
        <f>SUM(A17)</f>
        <v>1</v>
      </c>
      <c r="B23" s="41" t="s">
        <v>42</v>
      </c>
      <c r="C23" s="42">
        <f>SUM(C18*C22)</f>
        <v>21.12</v>
      </c>
      <c r="D23" s="42">
        <f>SUM(D18*D22)</f>
        <v>0</v>
      </c>
      <c r="E23" s="42">
        <f t="shared" ref="E23:X23" si="3">SUM(E18*E22)</f>
        <v>24.472000000000001</v>
      </c>
      <c r="F23" s="42">
        <f t="shared" si="3"/>
        <v>9.75</v>
      </c>
      <c r="G23" s="42">
        <f t="shared" si="3"/>
        <v>45.85</v>
      </c>
      <c r="H23" s="42">
        <f t="shared" si="3"/>
        <v>27.545000000000002</v>
      </c>
      <c r="I23" s="42">
        <f t="shared" si="3"/>
        <v>18.815999999999999</v>
      </c>
      <c r="J23" s="42">
        <f t="shared" si="3"/>
        <v>83.300000000000011</v>
      </c>
      <c r="K23" s="42">
        <f t="shared" si="3"/>
        <v>8.2799999999999994</v>
      </c>
      <c r="L23" s="42">
        <f t="shared" si="3"/>
        <v>2.64</v>
      </c>
      <c r="M23" s="42">
        <f t="shared" si="3"/>
        <v>0.99</v>
      </c>
      <c r="N23" s="42">
        <f t="shared" si="3"/>
        <v>0</v>
      </c>
      <c r="O23" s="42">
        <f t="shared" si="3"/>
        <v>6.8500000000000005</v>
      </c>
      <c r="P23" s="42">
        <f t="shared" si="3"/>
        <v>53.34</v>
      </c>
      <c r="Q23" s="42">
        <f t="shared" si="3"/>
        <v>23.660000000000004</v>
      </c>
      <c r="R23" s="42">
        <f t="shared" si="3"/>
        <v>0.76500000000000001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327.37800000000004</v>
      </c>
    </row>
    <row r="24" spans="1:25" x14ac:dyDescent="0.15">
      <c r="A24" s="40">
        <f>SUM(A19)</f>
        <v>1</v>
      </c>
      <c r="B24" s="41" t="s">
        <v>42</v>
      </c>
      <c r="C24" s="42">
        <f>SUM(C20*C22)</f>
        <v>10.56</v>
      </c>
      <c r="D24" s="42">
        <f>SUM(D20*D22)</f>
        <v>11.805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33</v>
      </c>
      <c r="M24" s="42">
        <f t="shared" si="4"/>
        <v>0</v>
      </c>
      <c r="N24" s="42">
        <f t="shared" si="4"/>
        <v>24.700000000000003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80.064999999999998</v>
      </c>
    </row>
    <row r="25" spans="1:25" x14ac:dyDescent="0.15">
      <c r="A25" s="96" t="s">
        <v>43</v>
      </c>
      <c r="B25" s="97"/>
      <c r="C25" s="44">
        <f>SUM(C23:C24)</f>
        <v>31.68</v>
      </c>
      <c r="D25" s="44">
        <f t="shared" ref="D25:X25" si="5">+D21*D22</f>
        <v>11.805</v>
      </c>
      <c r="E25" s="44">
        <f t="shared" si="5"/>
        <v>24.472000000000001</v>
      </c>
      <c r="F25" s="44">
        <f t="shared" si="5"/>
        <v>9.75</v>
      </c>
      <c r="G25" s="44">
        <f t="shared" si="5"/>
        <v>45.85</v>
      </c>
      <c r="H25" s="44">
        <f t="shared" si="5"/>
        <v>27.545000000000002</v>
      </c>
      <c r="I25" s="44">
        <f t="shared" si="5"/>
        <v>18.815999999999999</v>
      </c>
      <c r="J25" s="44">
        <f t="shared" si="5"/>
        <v>83.300000000000011</v>
      </c>
      <c r="K25" s="44">
        <f t="shared" si="5"/>
        <v>8.2799999999999994</v>
      </c>
      <c r="L25" s="44">
        <f t="shared" si="5"/>
        <v>35.64</v>
      </c>
      <c r="M25" s="44">
        <f t="shared" si="5"/>
        <v>0.99</v>
      </c>
      <c r="N25" s="44">
        <f t="shared" si="5"/>
        <v>24.700000000000003</v>
      </c>
      <c r="O25" s="44">
        <f t="shared" si="5"/>
        <v>6.8500000000000005</v>
      </c>
      <c r="P25" s="44">
        <f t="shared" si="5"/>
        <v>53.34</v>
      </c>
      <c r="Q25" s="44">
        <f t="shared" si="5"/>
        <v>23.660000000000004</v>
      </c>
      <c r="R25" s="44">
        <f t="shared" si="5"/>
        <v>0.76500000000000001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407.44300000000004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1" t="s">
        <v>44</v>
      </c>
      <c r="B28" s="81"/>
      <c r="C28" s="50"/>
      <c r="H28" s="81" t="s">
        <v>45</v>
      </c>
      <c r="I28" s="81"/>
      <c r="J28" s="81"/>
      <c r="K28" s="81"/>
      <c r="P28" s="81" t="s">
        <v>46</v>
      </c>
      <c r="Q28" s="81"/>
      <c r="R28" s="81"/>
      <c r="S28" s="81"/>
    </row>
    <row r="31" spans="1:25" x14ac:dyDescent="0.15">
      <c r="B31" s="98" t="s">
        <v>0</v>
      </c>
      <c r="C31" s="98"/>
      <c r="D31" s="98"/>
      <c r="E31" s="98"/>
      <c r="F31" s="98"/>
      <c r="G31" s="98"/>
      <c r="H31" s="98"/>
      <c r="I31" s="98"/>
      <c r="J31" s="98"/>
      <c r="L31" s="2"/>
      <c r="M31" s="99" t="s">
        <v>1</v>
      </c>
      <c r="N31" s="99"/>
      <c r="O31" s="99"/>
      <c r="P31" s="99"/>
      <c r="Q31" s="99"/>
      <c r="R31" s="99" t="s">
        <v>47</v>
      </c>
      <c r="S31" s="99"/>
      <c r="T31" s="99"/>
      <c r="U31" s="99"/>
      <c r="V31" s="99"/>
    </row>
    <row r="32" spans="1:25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82"/>
      <c r="Q32" s="82"/>
      <c r="R32" s="82"/>
      <c r="S32" s="82"/>
      <c r="T32" s="5"/>
      <c r="U32" s="5"/>
      <c r="V32" s="5"/>
    </row>
    <row r="33" spans="1:25" x14ac:dyDescent="0.15">
      <c r="A33" s="83"/>
      <c r="B33" s="84"/>
      <c r="C33" s="87" t="s">
        <v>4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9"/>
      <c r="W33" s="6"/>
      <c r="X33" s="6"/>
      <c r="Y33" s="7"/>
    </row>
    <row r="34" spans="1:25" ht="55.5" thickBot="1" x14ac:dyDescent="0.2">
      <c r="A34" s="85"/>
      <c r="B34" s="86"/>
      <c r="C34" s="8" t="s">
        <v>5</v>
      </c>
      <c r="D34" s="10" t="s">
        <v>6</v>
      </c>
      <c r="E34" s="10" t="s">
        <v>7</v>
      </c>
      <c r="F34" s="10" t="s">
        <v>8</v>
      </c>
      <c r="G34" s="10" t="s">
        <v>70</v>
      </c>
      <c r="H34" s="10" t="s">
        <v>23</v>
      </c>
      <c r="I34" s="10" t="s">
        <v>10</v>
      </c>
      <c r="J34" s="10" t="s">
        <v>18</v>
      </c>
      <c r="K34" s="10" t="s">
        <v>71</v>
      </c>
      <c r="L34" s="10" t="s">
        <v>72</v>
      </c>
      <c r="M34" s="10" t="s">
        <v>13</v>
      </c>
      <c r="N34" s="10" t="s">
        <v>20</v>
      </c>
      <c r="O34" s="10" t="s">
        <v>22</v>
      </c>
      <c r="P34" s="10"/>
      <c r="Q34" s="10"/>
      <c r="R34" s="10"/>
      <c r="S34" s="10"/>
      <c r="T34" s="10"/>
      <c r="U34" s="10"/>
      <c r="V34" s="9"/>
      <c r="W34" s="9"/>
      <c r="X34" s="9"/>
      <c r="Y34" s="7"/>
    </row>
    <row r="35" spans="1:25" x14ac:dyDescent="0.15">
      <c r="A35" s="90">
        <v>70</v>
      </c>
      <c r="B35" s="13" t="s">
        <v>73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>
        <v>50</v>
      </c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91"/>
      <c r="B36" s="16" t="s">
        <v>74</v>
      </c>
      <c r="C36" s="17"/>
      <c r="D36" s="17">
        <v>5</v>
      </c>
      <c r="E36" s="17"/>
      <c r="F36" s="17"/>
      <c r="G36" s="17">
        <f>1/8</f>
        <v>0.125</v>
      </c>
      <c r="H36" s="17">
        <v>25</v>
      </c>
      <c r="I36" s="17">
        <v>18</v>
      </c>
      <c r="J36" s="17">
        <v>28</v>
      </c>
      <c r="K36" s="17"/>
      <c r="L36" s="17"/>
      <c r="M36" s="17"/>
      <c r="N36" s="17">
        <v>20</v>
      </c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 t="s">
        <v>75</v>
      </c>
    </row>
    <row r="37" spans="1:25" x14ac:dyDescent="0.15">
      <c r="A37" s="91"/>
      <c r="B37" s="16" t="s">
        <v>76</v>
      </c>
      <c r="C37" s="17"/>
      <c r="D37" s="17"/>
      <c r="E37" s="17"/>
      <c r="F37" s="17">
        <v>15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2"/>
      <c r="B38" s="19" t="s">
        <v>30</v>
      </c>
      <c r="C38" s="20">
        <v>50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x14ac:dyDescent="0.15">
      <c r="A39" s="90" t="s">
        <v>31</v>
      </c>
      <c r="B39" s="13" t="s">
        <v>77</v>
      </c>
      <c r="C39" s="14"/>
      <c r="D39" s="14"/>
      <c r="E39" s="14">
        <v>5</v>
      </c>
      <c r="F39" s="14"/>
      <c r="G39" s="14"/>
      <c r="H39" s="14">
        <v>120</v>
      </c>
      <c r="I39" s="14"/>
      <c r="J39" s="14">
        <v>3</v>
      </c>
      <c r="K39" s="14"/>
      <c r="L39" s="14">
        <v>20</v>
      </c>
      <c r="M39" s="14">
        <v>5</v>
      </c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91"/>
      <c r="B40" s="16" t="s">
        <v>78</v>
      </c>
      <c r="C40" s="17"/>
      <c r="D40" s="17">
        <v>13</v>
      </c>
      <c r="E40" s="17"/>
      <c r="F40" s="17"/>
      <c r="G40" s="17"/>
      <c r="H40" s="17"/>
      <c r="I40" s="17"/>
      <c r="J40" s="17"/>
      <c r="K40" s="17">
        <v>50</v>
      </c>
      <c r="L40" s="17"/>
      <c r="M40" s="17"/>
      <c r="N40" s="17"/>
      <c r="O40" s="17">
        <v>3</v>
      </c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91"/>
      <c r="B41" s="16" t="s">
        <v>8</v>
      </c>
      <c r="C41" s="17">
        <v>60</v>
      </c>
      <c r="D41" s="17"/>
      <c r="E41" s="17"/>
      <c r="F41" s="17">
        <v>15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2"/>
      <c r="B42" s="19" t="s">
        <v>32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</row>
    <row r="43" spans="1:25" x14ac:dyDescent="0.15">
      <c r="A43" s="90" t="s">
        <v>33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5" x14ac:dyDescent="0.15">
      <c r="A44" s="91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5" x14ac:dyDescent="0.15">
      <c r="A45" s="91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3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>
        <f>SUM(C32)</f>
        <v>1</v>
      </c>
      <c r="B47" s="24" t="s">
        <v>57</v>
      </c>
      <c r="C47" s="25">
        <f>SUM(C35:C38)</f>
        <v>50</v>
      </c>
      <c r="D47" s="25">
        <f t="shared" ref="D47:X47" si="6">SUM(D35:D38)</f>
        <v>5</v>
      </c>
      <c r="E47" s="25">
        <f t="shared" si="6"/>
        <v>0</v>
      </c>
      <c r="F47" s="25">
        <f t="shared" si="6"/>
        <v>15</v>
      </c>
      <c r="G47" s="25">
        <f t="shared" si="6"/>
        <v>0.125</v>
      </c>
      <c r="H47" s="25">
        <f t="shared" si="6"/>
        <v>25</v>
      </c>
      <c r="I47" s="25">
        <f t="shared" si="6"/>
        <v>18</v>
      </c>
      <c r="J47" s="25">
        <f t="shared" si="6"/>
        <v>28</v>
      </c>
      <c r="K47" s="25">
        <f t="shared" si="6"/>
        <v>0</v>
      </c>
      <c r="L47" s="25">
        <f t="shared" si="6"/>
        <v>0</v>
      </c>
      <c r="M47" s="25">
        <f t="shared" si="6"/>
        <v>0</v>
      </c>
      <c r="N47" s="25">
        <f t="shared" si="6"/>
        <v>70</v>
      </c>
      <c r="O47" s="25">
        <f t="shared" si="6"/>
        <v>0</v>
      </c>
      <c r="P47" s="25">
        <f t="shared" si="6"/>
        <v>0</v>
      </c>
      <c r="Q47" s="25">
        <f t="shared" si="6"/>
        <v>0</v>
      </c>
      <c r="R47" s="25">
        <f t="shared" si="6"/>
        <v>0</v>
      </c>
      <c r="S47" s="25">
        <f t="shared" si="6"/>
        <v>0</v>
      </c>
      <c r="T47" s="25">
        <f t="shared" si="6"/>
        <v>0</v>
      </c>
      <c r="U47" s="25">
        <f t="shared" si="6"/>
        <v>0</v>
      </c>
      <c r="V47" s="25">
        <f t="shared" si="6"/>
        <v>0</v>
      </c>
      <c r="W47" s="25">
        <f t="shared" si="6"/>
        <v>0</v>
      </c>
      <c r="X47" s="25">
        <f t="shared" si="6"/>
        <v>0</v>
      </c>
      <c r="Y47" s="7"/>
    </row>
    <row r="48" spans="1:25" x14ac:dyDescent="0.15">
      <c r="A48" s="27"/>
      <c r="B48" s="28" t="s">
        <v>58</v>
      </c>
      <c r="C48" s="29">
        <f>SUM(A47*C47)/1000</f>
        <v>0.05</v>
      </c>
      <c r="D48" s="29">
        <f>+(A47*D47)/1000</f>
        <v>5.0000000000000001E-3</v>
      </c>
      <c r="E48" s="29">
        <f>+(A47*E47)/1000</f>
        <v>0</v>
      </c>
      <c r="F48" s="29">
        <f>+(A47*F47)/1000</f>
        <v>1.4999999999999999E-2</v>
      </c>
      <c r="G48" s="29">
        <f>+(A47*G47)</f>
        <v>0.125</v>
      </c>
      <c r="H48" s="29">
        <f>+(A47*H47)/1000</f>
        <v>2.5000000000000001E-2</v>
      </c>
      <c r="I48" s="29">
        <f>+(A47*I47)/1000</f>
        <v>1.7999999999999999E-2</v>
      </c>
      <c r="J48" s="29">
        <f>+(A47*J47)/1000</f>
        <v>2.8000000000000001E-2</v>
      </c>
      <c r="K48" s="29">
        <f>+(A47*K47)/1000</f>
        <v>0</v>
      </c>
      <c r="L48" s="29">
        <f>+(A47*L47)/1000</f>
        <v>0</v>
      </c>
      <c r="M48" s="29">
        <f>+(A47*M47)/1000</f>
        <v>0</v>
      </c>
      <c r="N48" s="29">
        <f>+(A47*N47)/1000</f>
        <v>7.0000000000000007E-2</v>
      </c>
      <c r="O48" s="29">
        <f>+(A47*O47)/1000</f>
        <v>0</v>
      </c>
      <c r="P48" s="29">
        <f>+(A47*P47)/1000</f>
        <v>0</v>
      </c>
      <c r="Q48" s="29">
        <f>+(A47*Q47)/1000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7"/>
    </row>
    <row r="49" spans="1:25" x14ac:dyDescent="0.15">
      <c r="A49" s="23">
        <f>SUM(D32)</f>
        <v>1</v>
      </c>
      <c r="B49" s="28" t="s">
        <v>59</v>
      </c>
      <c r="C49" s="30">
        <f>SUM(C39:C42)</f>
        <v>60</v>
      </c>
      <c r="D49" s="30">
        <f t="shared" ref="D49:X49" si="7">SUM(D39:D42)</f>
        <v>13</v>
      </c>
      <c r="E49" s="30">
        <f t="shared" si="7"/>
        <v>5</v>
      </c>
      <c r="F49" s="30">
        <f t="shared" si="7"/>
        <v>15</v>
      </c>
      <c r="G49" s="30">
        <f t="shared" si="7"/>
        <v>0</v>
      </c>
      <c r="H49" s="30">
        <f t="shared" si="7"/>
        <v>120</v>
      </c>
      <c r="I49" s="30">
        <f t="shared" si="7"/>
        <v>0</v>
      </c>
      <c r="J49" s="30">
        <f t="shared" si="7"/>
        <v>3</v>
      </c>
      <c r="K49" s="30">
        <f t="shared" si="7"/>
        <v>50</v>
      </c>
      <c r="L49" s="30">
        <f t="shared" si="7"/>
        <v>20</v>
      </c>
      <c r="M49" s="30">
        <f t="shared" si="7"/>
        <v>5</v>
      </c>
      <c r="N49" s="30">
        <f t="shared" si="7"/>
        <v>0</v>
      </c>
      <c r="O49" s="30">
        <f t="shared" si="7"/>
        <v>3</v>
      </c>
      <c r="P49" s="30">
        <f t="shared" si="7"/>
        <v>0</v>
      </c>
      <c r="Q49" s="30">
        <f t="shared" si="7"/>
        <v>0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7"/>
    </row>
    <row r="50" spans="1:25" ht="11.25" thickBot="1" x14ac:dyDescent="0.2">
      <c r="A50" s="32"/>
      <c r="B50" s="33" t="s">
        <v>60</v>
      </c>
      <c r="C50" s="34">
        <f>SUM(A49*C49)/1000</f>
        <v>0.06</v>
      </c>
      <c r="D50" s="34">
        <f>+(A49*D49)/1000</f>
        <v>1.2999999999999999E-2</v>
      </c>
      <c r="E50" s="34">
        <f>+(A49*E49)/1000</f>
        <v>5.0000000000000001E-3</v>
      </c>
      <c r="F50" s="34">
        <f>+(A49*F49)/1000</f>
        <v>1.4999999999999999E-2</v>
      </c>
      <c r="G50" s="34">
        <f>+(A49*G49)/1000</f>
        <v>0</v>
      </c>
      <c r="H50" s="34">
        <f>+(A49*H49)/1000</f>
        <v>0.12</v>
      </c>
      <c r="I50" s="34">
        <f>+(A49*I49)/1000</f>
        <v>0</v>
      </c>
      <c r="J50" s="34">
        <f>+(A49*J49)/1000</f>
        <v>3.0000000000000001E-3</v>
      </c>
      <c r="K50" s="34">
        <f>+(A49*K49)/1000</f>
        <v>0.05</v>
      </c>
      <c r="L50" s="34">
        <f>+(A49*L49)/1000</f>
        <v>0.02</v>
      </c>
      <c r="M50" s="34">
        <f>+(A49*M49)/1000</f>
        <v>5.0000000000000001E-3</v>
      </c>
      <c r="N50" s="34">
        <f>+(A49*N49)/1000</f>
        <v>0</v>
      </c>
      <c r="O50" s="34">
        <f>+(A49*O49)/1000</f>
        <v>3.0000000000000001E-3</v>
      </c>
      <c r="P50" s="34">
        <f>+(A49*P49)/1000</f>
        <v>0</v>
      </c>
      <c r="Q50" s="34">
        <f>+(A49*Q49)/1000</f>
        <v>0</v>
      </c>
      <c r="R50" s="34">
        <f>+(A49*R49)/1000</f>
        <v>0</v>
      </c>
      <c r="S50" s="34">
        <f>+(A49*S49)/1000</f>
        <v>0</v>
      </c>
      <c r="T50" s="34">
        <f>+(A49*T49)/1000</f>
        <v>0</v>
      </c>
      <c r="U50" s="34">
        <f>+(A49*U49)/1000</f>
        <v>0</v>
      </c>
      <c r="V50" s="35">
        <f>+(A49*V49)/1000</f>
        <v>0</v>
      </c>
      <c r="W50" s="35">
        <f>+(A49*W49)/1000</f>
        <v>0</v>
      </c>
      <c r="X50" s="35">
        <f>+(A49*X49)/1000</f>
        <v>0</v>
      </c>
      <c r="Y50" s="7"/>
    </row>
    <row r="51" spans="1:25" x14ac:dyDescent="0.15">
      <c r="A51" s="94" t="s">
        <v>40</v>
      </c>
      <c r="B51" s="95"/>
      <c r="C51" s="36">
        <f>+C50+C48</f>
        <v>0.11</v>
      </c>
      <c r="D51" s="36">
        <f t="shared" ref="D51:X51" si="8">+D50+D48</f>
        <v>1.7999999999999999E-2</v>
      </c>
      <c r="E51" s="36">
        <f t="shared" si="8"/>
        <v>5.0000000000000001E-3</v>
      </c>
      <c r="F51" s="36">
        <f t="shared" si="8"/>
        <v>0.03</v>
      </c>
      <c r="G51" s="36">
        <f t="shared" si="8"/>
        <v>0.125</v>
      </c>
      <c r="H51" s="36">
        <f t="shared" si="8"/>
        <v>0.14499999999999999</v>
      </c>
      <c r="I51" s="36">
        <f t="shared" si="8"/>
        <v>1.7999999999999999E-2</v>
      </c>
      <c r="J51" s="36">
        <f t="shared" si="8"/>
        <v>3.1E-2</v>
      </c>
      <c r="K51" s="36">
        <f t="shared" si="8"/>
        <v>0.05</v>
      </c>
      <c r="L51" s="36">
        <f t="shared" si="8"/>
        <v>0.02</v>
      </c>
      <c r="M51" s="36">
        <f t="shared" si="8"/>
        <v>5.0000000000000001E-3</v>
      </c>
      <c r="N51" s="36">
        <f t="shared" si="8"/>
        <v>7.0000000000000007E-2</v>
      </c>
      <c r="O51" s="36">
        <f t="shared" si="8"/>
        <v>3.0000000000000001E-3</v>
      </c>
      <c r="P51" s="36">
        <f t="shared" si="8"/>
        <v>0</v>
      </c>
      <c r="Q51" s="36">
        <f t="shared" si="8"/>
        <v>0</v>
      </c>
      <c r="R51" s="36">
        <f t="shared" si="8"/>
        <v>0</v>
      </c>
      <c r="S51" s="36">
        <f t="shared" si="8"/>
        <v>0</v>
      </c>
      <c r="T51" s="36">
        <f t="shared" si="8"/>
        <v>0</v>
      </c>
      <c r="U51" s="36">
        <f t="shared" si="8"/>
        <v>0</v>
      </c>
      <c r="V51" s="37">
        <f t="shared" si="8"/>
        <v>0</v>
      </c>
      <c r="W51" s="37">
        <f t="shared" si="8"/>
        <v>0</v>
      </c>
      <c r="X51" s="37">
        <f t="shared" si="8"/>
        <v>0</v>
      </c>
      <c r="Y51" s="7"/>
    </row>
    <row r="52" spans="1:25" x14ac:dyDescent="0.15">
      <c r="A52" s="87" t="s">
        <v>41</v>
      </c>
      <c r="B52" s="89"/>
      <c r="C52" s="38">
        <v>264</v>
      </c>
      <c r="D52" s="38">
        <v>578</v>
      </c>
      <c r="E52" s="38">
        <v>2352</v>
      </c>
      <c r="F52" s="38">
        <v>1748</v>
      </c>
      <c r="G52" s="38">
        <v>53</v>
      </c>
      <c r="H52" s="38">
        <v>348</v>
      </c>
      <c r="I52" s="38">
        <v>390</v>
      </c>
      <c r="J52" s="38">
        <v>209</v>
      </c>
      <c r="K52" s="38">
        <v>268</v>
      </c>
      <c r="L52" s="38">
        <v>203</v>
      </c>
      <c r="M52" s="38">
        <v>787</v>
      </c>
      <c r="N52" s="38">
        <v>525</v>
      </c>
      <c r="O52" s="38">
        <v>153</v>
      </c>
      <c r="P52" s="38"/>
      <c r="Q52" s="38"/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>
        <f>SUM(A47)</f>
        <v>1</v>
      </c>
      <c r="B53" s="41" t="s">
        <v>42</v>
      </c>
      <c r="C53" s="42">
        <f>SUM(C48*C52)</f>
        <v>13.200000000000001</v>
      </c>
      <c r="D53" s="42">
        <f>SUM(D48*D52)</f>
        <v>2.89</v>
      </c>
      <c r="E53" s="42">
        <f t="shared" ref="E53:X53" si="9">SUM(E48*E52)</f>
        <v>0</v>
      </c>
      <c r="F53" s="42">
        <f t="shared" si="9"/>
        <v>26.22</v>
      </c>
      <c r="G53" s="42">
        <f t="shared" si="9"/>
        <v>6.625</v>
      </c>
      <c r="H53" s="42">
        <f t="shared" si="9"/>
        <v>8.7000000000000011</v>
      </c>
      <c r="I53" s="42">
        <f t="shared" si="9"/>
        <v>7.02</v>
      </c>
      <c r="J53" s="42">
        <f t="shared" si="9"/>
        <v>5.8520000000000003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36.75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107.25700000000001</v>
      </c>
    </row>
    <row r="54" spans="1:25" x14ac:dyDescent="0.15">
      <c r="A54" s="40">
        <f>SUM(A49)</f>
        <v>1</v>
      </c>
      <c r="B54" s="41" t="s">
        <v>42</v>
      </c>
      <c r="C54" s="42">
        <f>SUM(C50*C52)</f>
        <v>15.84</v>
      </c>
      <c r="D54" s="42">
        <f>SUM(D50*D52)</f>
        <v>7.5139999999999993</v>
      </c>
      <c r="E54" s="42">
        <f t="shared" ref="E54:X54" si="10">SUM(E50*E52)</f>
        <v>11.76</v>
      </c>
      <c r="F54" s="42">
        <f t="shared" si="10"/>
        <v>26.22</v>
      </c>
      <c r="G54" s="42">
        <f t="shared" si="10"/>
        <v>0</v>
      </c>
      <c r="H54" s="42">
        <f t="shared" si="10"/>
        <v>41.76</v>
      </c>
      <c r="I54" s="42">
        <f t="shared" si="10"/>
        <v>0</v>
      </c>
      <c r="J54" s="42">
        <f t="shared" si="10"/>
        <v>0.627</v>
      </c>
      <c r="K54" s="42">
        <f t="shared" si="10"/>
        <v>13.4</v>
      </c>
      <c r="L54" s="42">
        <f t="shared" si="10"/>
        <v>4.0600000000000005</v>
      </c>
      <c r="M54" s="42">
        <f t="shared" si="10"/>
        <v>3.9350000000000001</v>
      </c>
      <c r="N54" s="42">
        <f t="shared" si="10"/>
        <v>0</v>
      </c>
      <c r="O54" s="42">
        <f t="shared" si="10"/>
        <v>0.45900000000000002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125.575</v>
      </c>
    </row>
    <row r="55" spans="1:25" x14ac:dyDescent="0.15">
      <c r="A55" s="96" t="s">
        <v>43</v>
      </c>
      <c r="B55" s="97"/>
      <c r="C55" s="44">
        <f>SUM(C53:C54)</f>
        <v>29.04</v>
      </c>
      <c r="D55" s="44">
        <f t="shared" ref="D55:X55" si="11">+D51*D52</f>
        <v>10.404</v>
      </c>
      <c r="E55" s="44">
        <f t="shared" si="11"/>
        <v>11.76</v>
      </c>
      <c r="F55" s="44">
        <f t="shared" si="11"/>
        <v>52.44</v>
      </c>
      <c r="G55" s="44">
        <f t="shared" si="11"/>
        <v>6.625</v>
      </c>
      <c r="H55" s="44">
        <f t="shared" si="11"/>
        <v>50.459999999999994</v>
      </c>
      <c r="I55" s="44">
        <f t="shared" si="11"/>
        <v>7.02</v>
      </c>
      <c r="J55" s="44">
        <f t="shared" si="11"/>
        <v>6.4790000000000001</v>
      </c>
      <c r="K55" s="44">
        <f t="shared" si="11"/>
        <v>13.4</v>
      </c>
      <c r="L55" s="44">
        <f t="shared" si="11"/>
        <v>4.0600000000000005</v>
      </c>
      <c r="M55" s="44">
        <f t="shared" si="11"/>
        <v>3.9350000000000001</v>
      </c>
      <c r="N55" s="44">
        <f t="shared" si="11"/>
        <v>36.75</v>
      </c>
      <c r="O55" s="44">
        <f t="shared" si="11"/>
        <v>0.45900000000000002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232.83200000000002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81" t="s">
        <v>44</v>
      </c>
      <c r="B58" s="81"/>
      <c r="C58" s="50"/>
      <c r="H58" s="81" t="s">
        <v>45</v>
      </c>
      <c r="I58" s="81"/>
      <c r="J58" s="81"/>
      <c r="K58" s="81"/>
      <c r="P58" s="81" t="s">
        <v>46</v>
      </c>
      <c r="Q58" s="81"/>
      <c r="R58" s="81"/>
      <c r="S58" s="81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0" workbookViewId="0">
      <selection activeCell="P55" sqref="P55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98" t="s">
        <v>0</v>
      </c>
      <c r="C1" s="98"/>
      <c r="D1" s="98"/>
      <c r="E1" s="98"/>
      <c r="F1" s="98"/>
      <c r="G1" s="98"/>
      <c r="H1" s="98"/>
      <c r="I1" s="98"/>
      <c r="J1" s="98"/>
      <c r="L1" s="2"/>
      <c r="M1" s="99" t="s">
        <v>1</v>
      </c>
      <c r="N1" s="99"/>
      <c r="O1" s="99"/>
      <c r="P1" s="99"/>
      <c r="Q1" s="99"/>
      <c r="R1" s="99" t="s">
        <v>2</v>
      </c>
      <c r="S1" s="99"/>
      <c r="T1" s="99"/>
      <c r="U1" s="99"/>
      <c r="V1" s="99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2" t="s">
        <v>147</v>
      </c>
      <c r="Q2" s="82"/>
      <c r="R2" s="82"/>
      <c r="S2" s="82"/>
      <c r="T2" s="5"/>
      <c r="U2" s="5"/>
      <c r="V2" s="5"/>
    </row>
    <row r="3" spans="1:25" x14ac:dyDescent="0.15">
      <c r="A3" s="83"/>
      <c r="B3" s="84"/>
      <c r="C3" s="87" t="s">
        <v>4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  <c r="W3" s="6"/>
      <c r="X3" s="6"/>
      <c r="Y3" s="7"/>
    </row>
    <row r="4" spans="1:25" ht="67.5" thickBot="1" x14ac:dyDescent="0.2">
      <c r="A4" s="85"/>
      <c r="B4" s="86"/>
      <c r="C4" s="8" t="s">
        <v>5</v>
      </c>
      <c r="D4" s="9" t="s">
        <v>7</v>
      </c>
      <c r="E4" s="10" t="s">
        <v>8</v>
      </c>
      <c r="F4" s="10" t="s">
        <v>10</v>
      </c>
      <c r="G4" s="10" t="s">
        <v>119</v>
      </c>
      <c r="H4" s="10" t="s">
        <v>11</v>
      </c>
      <c r="I4" s="11" t="s">
        <v>93</v>
      </c>
      <c r="J4" s="10" t="s">
        <v>13</v>
      </c>
      <c r="K4" s="10" t="s">
        <v>15</v>
      </c>
      <c r="L4" s="10" t="s">
        <v>118</v>
      </c>
      <c r="M4" s="10"/>
      <c r="N4" s="11" t="s">
        <v>18</v>
      </c>
      <c r="O4" s="10" t="s">
        <v>92</v>
      </c>
      <c r="P4" s="10" t="s">
        <v>100</v>
      </c>
      <c r="Q4" s="10" t="s">
        <v>21</v>
      </c>
      <c r="R4" s="10" t="s">
        <v>23</v>
      </c>
      <c r="S4" s="10" t="s">
        <v>20</v>
      </c>
      <c r="T4" s="10" t="s">
        <v>48</v>
      </c>
      <c r="U4" s="11" t="s">
        <v>22</v>
      </c>
      <c r="V4" s="12"/>
      <c r="W4" s="9"/>
      <c r="X4" s="9"/>
      <c r="Y4" s="7"/>
    </row>
    <row r="5" spans="1:25" ht="10.5" customHeight="1" x14ac:dyDescent="0.15">
      <c r="A5" s="90" t="s">
        <v>26</v>
      </c>
      <c r="B5" s="13" t="s">
        <v>64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>
        <v>60</v>
      </c>
      <c r="R5" s="14"/>
      <c r="S5" s="14">
        <v>70</v>
      </c>
      <c r="T5" s="14"/>
      <c r="U5" s="14"/>
      <c r="V5" s="15"/>
      <c r="W5" s="15"/>
      <c r="X5" s="15"/>
      <c r="Y5" s="7"/>
    </row>
    <row r="6" spans="1:25" x14ac:dyDescent="0.15">
      <c r="A6" s="91"/>
      <c r="B6" s="16" t="s">
        <v>118</v>
      </c>
      <c r="C6" s="17"/>
      <c r="D6" s="17">
        <v>7</v>
      </c>
      <c r="E6" s="17"/>
      <c r="F6" s="17">
        <v>15</v>
      </c>
      <c r="G6" s="17">
        <v>120</v>
      </c>
      <c r="H6" s="17"/>
      <c r="I6" s="17"/>
      <c r="J6" s="17"/>
      <c r="K6" s="17"/>
      <c r="L6" s="17">
        <v>15</v>
      </c>
      <c r="M6" s="17"/>
      <c r="N6" s="17"/>
      <c r="O6" s="17"/>
      <c r="P6" s="17"/>
      <c r="Q6" s="17"/>
      <c r="R6" s="17"/>
      <c r="S6" s="17"/>
      <c r="T6" s="17"/>
      <c r="U6" s="17"/>
      <c r="V6" s="18"/>
      <c r="W6" s="18"/>
      <c r="X6" s="18"/>
      <c r="Y6" s="7"/>
    </row>
    <row r="7" spans="1:25" x14ac:dyDescent="0.15">
      <c r="A7" s="91"/>
      <c r="B7" s="16" t="s">
        <v>120</v>
      </c>
      <c r="C7" s="17"/>
      <c r="D7" s="17"/>
      <c r="E7" s="17">
        <v>7</v>
      </c>
      <c r="F7" s="17">
        <v>20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92"/>
      <c r="B8" s="19" t="s">
        <v>30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ht="10.5" customHeight="1" x14ac:dyDescent="0.15">
      <c r="A9" s="90" t="s">
        <v>31</v>
      </c>
      <c r="B9" s="13" t="s">
        <v>112</v>
      </c>
      <c r="C9" s="14"/>
      <c r="D9" s="14"/>
      <c r="E9" s="14"/>
      <c r="F9" s="14"/>
      <c r="G9" s="14"/>
      <c r="H9" s="14">
        <v>35</v>
      </c>
      <c r="I9" s="14">
        <v>15</v>
      </c>
      <c r="J9" s="14">
        <v>17</v>
      </c>
      <c r="K9" s="14"/>
      <c r="L9" s="14"/>
      <c r="M9" s="14"/>
      <c r="N9" s="14"/>
      <c r="O9" s="14">
        <v>30</v>
      </c>
      <c r="P9" s="14"/>
      <c r="Q9" s="14"/>
      <c r="R9" s="14"/>
      <c r="S9" s="14"/>
      <c r="T9" s="14"/>
      <c r="U9" s="14"/>
      <c r="V9" s="15"/>
      <c r="W9" s="15"/>
      <c r="X9" s="15"/>
      <c r="Y9" s="7"/>
    </row>
    <row r="10" spans="1:25" x14ac:dyDescent="0.15">
      <c r="A10" s="91"/>
      <c r="B10" s="22" t="s">
        <v>121</v>
      </c>
      <c r="C10" s="17"/>
      <c r="D10" s="17">
        <v>15</v>
      </c>
      <c r="E10" s="17"/>
      <c r="F10" s="17"/>
      <c r="G10" s="17"/>
      <c r="H10" s="17"/>
      <c r="I10" s="17"/>
      <c r="J10" s="17"/>
      <c r="K10" s="17">
        <v>250</v>
      </c>
      <c r="L10" s="17"/>
      <c r="M10" s="17"/>
      <c r="N10" s="17"/>
      <c r="O10" s="17"/>
      <c r="P10" s="17"/>
      <c r="Q10" s="17"/>
      <c r="R10" s="17"/>
      <c r="S10" s="17"/>
      <c r="T10" s="17"/>
      <c r="U10" s="17">
        <v>5</v>
      </c>
      <c r="V10" s="18"/>
      <c r="W10" s="18"/>
      <c r="X10" s="18"/>
      <c r="Y10" s="7"/>
    </row>
    <row r="11" spans="1:25" x14ac:dyDescent="0.15">
      <c r="A11" s="91"/>
      <c r="B11" s="22" t="s">
        <v>30</v>
      </c>
      <c r="C11" s="17">
        <v>40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92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ht="10.5" customHeight="1" x14ac:dyDescent="0.15">
      <c r="A13" s="90" t="s">
        <v>33</v>
      </c>
      <c r="B13" s="13" t="s">
        <v>48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>
        <v>30</v>
      </c>
      <c r="U13" s="14"/>
      <c r="V13" s="15"/>
      <c r="W13" s="15"/>
      <c r="X13" s="15"/>
      <c r="Y13" s="7"/>
    </row>
    <row r="14" spans="1:25" x14ac:dyDescent="0.15">
      <c r="A14" s="91"/>
      <c r="B14" s="16" t="s">
        <v>122</v>
      </c>
      <c r="C14" s="17"/>
      <c r="D14" s="17">
        <v>9</v>
      </c>
      <c r="E14" s="17"/>
      <c r="F14" s="17">
        <v>18</v>
      </c>
      <c r="G14" s="17"/>
      <c r="H14" s="17"/>
      <c r="I14" s="17"/>
      <c r="J14" s="17">
        <v>9</v>
      </c>
      <c r="K14" s="17"/>
      <c r="L14" s="17"/>
      <c r="M14" s="17"/>
      <c r="N14" s="17">
        <v>28</v>
      </c>
      <c r="O14" s="17"/>
      <c r="P14" s="17">
        <f>1/10</f>
        <v>0.1</v>
      </c>
      <c r="Q14" s="17"/>
      <c r="R14" s="17"/>
      <c r="S14" s="17"/>
      <c r="T14" s="17"/>
      <c r="U14" s="17"/>
      <c r="V14" s="18"/>
      <c r="W14" s="18"/>
      <c r="X14" s="18"/>
      <c r="Y14" s="7"/>
    </row>
    <row r="15" spans="1:25" x14ac:dyDescent="0.15">
      <c r="A15" s="91"/>
      <c r="B15" s="16" t="s">
        <v>123</v>
      </c>
      <c r="C15" s="17">
        <v>40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>
        <v>100</v>
      </c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93"/>
      <c r="B16" s="19" t="s">
        <v>5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36</v>
      </c>
      <c r="C17" s="25">
        <f>SUM(C5:C12)</f>
        <v>80</v>
      </c>
      <c r="D17" s="25">
        <f t="shared" ref="D17:X17" si="0">SUM(D5:D12)</f>
        <v>22</v>
      </c>
      <c r="E17" s="25">
        <f t="shared" si="0"/>
        <v>7</v>
      </c>
      <c r="F17" s="25">
        <f t="shared" si="0"/>
        <v>35</v>
      </c>
      <c r="G17" s="25">
        <f t="shared" si="0"/>
        <v>120</v>
      </c>
      <c r="H17" s="25">
        <f t="shared" si="0"/>
        <v>35</v>
      </c>
      <c r="I17" s="25">
        <f t="shared" si="0"/>
        <v>15</v>
      </c>
      <c r="J17" s="25">
        <f t="shared" si="0"/>
        <v>17</v>
      </c>
      <c r="K17" s="25">
        <f t="shared" si="0"/>
        <v>250</v>
      </c>
      <c r="L17" s="25">
        <f t="shared" si="0"/>
        <v>15</v>
      </c>
      <c r="M17" s="25">
        <f t="shared" si="0"/>
        <v>0</v>
      </c>
      <c r="N17" s="25">
        <f t="shared" si="0"/>
        <v>0</v>
      </c>
      <c r="O17" s="25">
        <f t="shared" si="0"/>
        <v>30</v>
      </c>
      <c r="P17" s="25">
        <f t="shared" si="0"/>
        <v>0</v>
      </c>
      <c r="Q17" s="25">
        <f t="shared" si="0"/>
        <v>60</v>
      </c>
      <c r="R17" s="25">
        <f t="shared" si="0"/>
        <v>0</v>
      </c>
      <c r="S17" s="25">
        <f t="shared" si="0"/>
        <v>70</v>
      </c>
      <c r="T17" s="25">
        <f t="shared" si="0"/>
        <v>0</v>
      </c>
      <c r="U17" s="25">
        <f t="shared" si="0"/>
        <v>5</v>
      </c>
      <c r="V17" s="25">
        <f t="shared" si="0"/>
        <v>0</v>
      </c>
      <c r="W17" s="26">
        <f t="shared" si="0"/>
        <v>0</v>
      </c>
      <c r="X17" s="26">
        <f t="shared" si="0"/>
        <v>0</v>
      </c>
      <c r="Y17" s="7"/>
    </row>
    <row r="18" spans="1:25" x14ac:dyDescent="0.15">
      <c r="A18" s="27"/>
      <c r="B18" s="28" t="s">
        <v>37</v>
      </c>
      <c r="C18" s="29">
        <f>SUM(A17*C17)/1000</f>
        <v>0.08</v>
      </c>
      <c r="D18" s="29">
        <f>+(A17*D17)/1000</f>
        <v>2.1999999999999999E-2</v>
      </c>
      <c r="E18" s="29">
        <f>+(A17*E17)/1000</f>
        <v>7.0000000000000001E-3</v>
      </c>
      <c r="F18" s="29">
        <f>+(A17*F17)/1000</f>
        <v>3.5000000000000003E-2</v>
      </c>
      <c r="G18" s="29">
        <f>+(A17*G17)/1000</f>
        <v>0.12</v>
      </c>
      <c r="H18" s="29">
        <f>+(A17*H17)/1000</f>
        <v>3.5000000000000003E-2</v>
      </c>
      <c r="I18" s="29">
        <f>+(A17*I17)/1000</f>
        <v>1.4999999999999999E-2</v>
      </c>
      <c r="J18" s="29">
        <f>+(A17*J17)/1000</f>
        <v>1.7000000000000001E-2</v>
      </c>
      <c r="K18" s="29">
        <f>+(A17*K17)/1000</f>
        <v>0.25</v>
      </c>
      <c r="L18" s="29">
        <f>+(A17*L17)/1000</f>
        <v>1.4999999999999999E-2</v>
      </c>
      <c r="M18" s="29">
        <f>+(A17*M17)/1000</f>
        <v>0</v>
      </c>
      <c r="N18" s="29">
        <f>+(A17*N17)/1000</f>
        <v>0</v>
      </c>
      <c r="O18" s="29">
        <f>+(A17*O17)/1000</f>
        <v>0.03</v>
      </c>
      <c r="P18" s="29">
        <f>+(A17*P17)/1000</f>
        <v>0</v>
      </c>
      <c r="Q18" s="29">
        <f>+(A17*Q17)/1000</f>
        <v>0.06</v>
      </c>
      <c r="R18" s="29">
        <f>+(A17*R17)/1000</f>
        <v>0</v>
      </c>
      <c r="S18" s="29">
        <f>+(A17*S17)/1000</f>
        <v>7.0000000000000007E-2</v>
      </c>
      <c r="T18" s="29">
        <f>+(A17*T17)/1000</f>
        <v>0</v>
      </c>
      <c r="U18" s="29">
        <f>+(A17*U17)/1000</f>
        <v>5.0000000000000001E-3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25" x14ac:dyDescent="0.15">
      <c r="A19" s="23">
        <f>SUM(D2)</f>
        <v>1</v>
      </c>
      <c r="B19" s="28" t="s">
        <v>38</v>
      </c>
      <c r="C19" s="30">
        <f>SUM(C13:C16)</f>
        <v>40</v>
      </c>
      <c r="D19" s="30">
        <f t="shared" ref="D19:X19" si="1">SUM(D13:D16)</f>
        <v>9</v>
      </c>
      <c r="E19" s="30">
        <f t="shared" si="1"/>
        <v>0</v>
      </c>
      <c r="F19" s="30">
        <f t="shared" si="1"/>
        <v>18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9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>SUM(N13:N16)</f>
        <v>28</v>
      </c>
      <c r="O19" s="30">
        <f t="shared" si="1"/>
        <v>0</v>
      </c>
      <c r="P19" s="30">
        <f t="shared" si="1"/>
        <v>0.1</v>
      </c>
      <c r="Q19" s="30">
        <f t="shared" si="1"/>
        <v>0</v>
      </c>
      <c r="R19" s="30">
        <f t="shared" si="1"/>
        <v>100</v>
      </c>
      <c r="S19" s="30">
        <f t="shared" si="1"/>
        <v>0</v>
      </c>
      <c r="T19" s="30">
        <f t="shared" si="1"/>
        <v>30</v>
      </c>
      <c r="U19" s="30">
        <f t="shared" si="1"/>
        <v>0</v>
      </c>
      <c r="V19" s="30">
        <f t="shared" si="1"/>
        <v>0</v>
      </c>
      <c r="W19" s="31">
        <f t="shared" si="1"/>
        <v>0</v>
      </c>
      <c r="X19" s="31">
        <f t="shared" si="1"/>
        <v>0</v>
      </c>
      <c r="Y19" s="7"/>
    </row>
    <row r="20" spans="1:25" ht="11.25" thickBot="1" x14ac:dyDescent="0.2">
      <c r="A20" s="32"/>
      <c r="B20" s="33" t="s">
        <v>39</v>
      </c>
      <c r="C20" s="34">
        <f>SUM(A19*C19)/1000</f>
        <v>0.04</v>
      </c>
      <c r="D20" s="34">
        <f>+(A19*D19)/1000</f>
        <v>8.9999999999999993E-3</v>
      </c>
      <c r="E20" s="34">
        <f>+(A19*E19)/1000</f>
        <v>0</v>
      </c>
      <c r="F20" s="34">
        <f>+(A19*F19)/1000</f>
        <v>1.7999999999999999E-2</v>
      </c>
      <c r="G20" s="34">
        <f>+(A19*G19)/1000</f>
        <v>0</v>
      </c>
      <c r="H20" s="34">
        <f>+(A19*H19)/1000</f>
        <v>0</v>
      </c>
      <c r="I20" s="34">
        <f>+(A19*I19)/1000</f>
        <v>0</v>
      </c>
      <c r="J20" s="34">
        <f>+(A19*J19)/1000</f>
        <v>8.9999999999999993E-3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2.8000000000000001E-2</v>
      </c>
      <c r="O20" s="34">
        <f>+(A19*O19)/1000</f>
        <v>0</v>
      </c>
      <c r="P20" s="34">
        <f>+(A19*P19)</f>
        <v>0.1</v>
      </c>
      <c r="Q20" s="34">
        <f>+(A19*Q19)/1000</f>
        <v>0</v>
      </c>
      <c r="R20" s="34">
        <f>+(A19*R19)/1000</f>
        <v>0.1</v>
      </c>
      <c r="S20" s="34">
        <f>+(A19*S19)/1000</f>
        <v>0</v>
      </c>
      <c r="T20" s="34">
        <f>+(A19*T19)/1000</f>
        <v>0.03</v>
      </c>
      <c r="U20" s="34">
        <f>+(A19*U19)/1000</f>
        <v>0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</row>
    <row r="21" spans="1:25" x14ac:dyDescent="0.15">
      <c r="A21" s="94" t="s">
        <v>40</v>
      </c>
      <c r="B21" s="95"/>
      <c r="C21" s="36">
        <f>+C20+C18</f>
        <v>0.12</v>
      </c>
      <c r="D21" s="36">
        <f t="shared" ref="D21:X21" si="2">+D20+D18</f>
        <v>3.1E-2</v>
      </c>
      <c r="E21" s="36">
        <f t="shared" si="2"/>
        <v>7.0000000000000001E-3</v>
      </c>
      <c r="F21" s="36">
        <f t="shared" si="2"/>
        <v>5.3000000000000005E-2</v>
      </c>
      <c r="G21" s="36">
        <f t="shared" si="2"/>
        <v>0.12</v>
      </c>
      <c r="H21" s="36">
        <f t="shared" si="2"/>
        <v>3.5000000000000003E-2</v>
      </c>
      <c r="I21" s="36">
        <f t="shared" si="2"/>
        <v>1.4999999999999999E-2</v>
      </c>
      <c r="J21" s="36">
        <f t="shared" si="2"/>
        <v>2.6000000000000002E-2</v>
      </c>
      <c r="K21" s="36">
        <f t="shared" si="2"/>
        <v>0.25</v>
      </c>
      <c r="L21" s="36">
        <f t="shared" si="2"/>
        <v>1.4999999999999999E-2</v>
      </c>
      <c r="M21" s="36">
        <f t="shared" si="2"/>
        <v>0</v>
      </c>
      <c r="N21" s="36">
        <f t="shared" si="2"/>
        <v>2.8000000000000001E-2</v>
      </c>
      <c r="O21" s="36">
        <f t="shared" si="2"/>
        <v>0.03</v>
      </c>
      <c r="P21" s="36">
        <f t="shared" si="2"/>
        <v>0.1</v>
      </c>
      <c r="Q21" s="36">
        <f t="shared" si="2"/>
        <v>0.06</v>
      </c>
      <c r="R21" s="36">
        <f t="shared" si="2"/>
        <v>0.1</v>
      </c>
      <c r="S21" s="36">
        <f t="shared" si="2"/>
        <v>7.0000000000000007E-2</v>
      </c>
      <c r="T21" s="36">
        <f t="shared" si="2"/>
        <v>0.03</v>
      </c>
      <c r="U21" s="36">
        <f t="shared" si="2"/>
        <v>5.0000000000000001E-3</v>
      </c>
      <c r="V21" s="36">
        <f t="shared" si="2"/>
        <v>0</v>
      </c>
      <c r="W21" s="37">
        <f t="shared" si="2"/>
        <v>0</v>
      </c>
      <c r="X21" s="37">
        <f t="shared" si="2"/>
        <v>0</v>
      </c>
      <c r="Y21" s="7"/>
    </row>
    <row r="22" spans="1:25" x14ac:dyDescent="0.15">
      <c r="A22" s="87" t="s">
        <v>41</v>
      </c>
      <c r="B22" s="89"/>
      <c r="C22" s="38">
        <v>264</v>
      </c>
      <c r="D22" s="38">
        <v>2352</v>
      </c>
      <c r="E22" s="38">
        <v>1748</v>
      </c>
      <c r="F22" s="38">
        <v>390</v>
      </c>
      <c r="G22" s="38">
        <v>340</v>
      </c>
      <c r="H22" s="38">
        <v>137</v>
      </c>
      <c r="I22" s="38">
        <v>754</v>
      </c>
      <c r="J22" s="38">
        <v>787</v>
      </c>
      <c r="K22" s="38">
        <v>132</v>
      </c>
      <c r="L22" s="38">
        <v>264</v>
      </c>
      <c r="M22" s="38">
        <v>728</v>
      </c>
      <c r="N22" s="38">
        <v>209</v>
      </c>
      <c r="O22" s="38">
        <v>1391</v>
      </c>
      <c r="P22" s="38">
        <v>53</v>
      </c>
      <c r="Q22" s="38">
        <v>762</v>
      </c>
      <c r="R22" s="38">
        <v>348</v>
      </c>
      <c r="S22" s="38">
        <v>338</v>
      </c>
      <c r="T22" s="38">
        <v>862</v>
      </c>
      <c r="U22" s="38">
        <v>153</v>
      </c>
      <c r="V22" s="38"/>
      <c r="W22" s="39"/>
      <c r="X22" s="39"/>
      <c r="Y22" s="7"/>
    </row>
    <row r="23" spans="1:25" x14ac:dyDescent="0.15">
      <c r="A23" s="40">
        <f>SUM(A17)</f>
        <v>1</v>
      </c>
      <c r="B23" s="41" t="s">
        <v>42</v>
      </c>
      <c r="C23" s="42">
        <f>SUM(C18*C22)</f>
        <v>21.12</v>
      </c>
      <c r="D23" s="42">
        <f>SUM(D18*D22)</f>
        <v>51.744</v>
      </c>
      <c r="E23" s="42">
        <f t="shared" ref="E23:X23" si="3">SUM(E18*E22)</f>
        <v>12.236000000000001</v>
      </c>
      <c r="F23" s="42">
        <f t="shared" si="3"/>
        <v>13.650000000000002</v>
      </c>
      <c r="G23" s="42">
        <f t="shared" si="3"/>
        <v>40.799999999999997</v>
      </c>
      <c r="H23" s="42">
        <f t="shared" si="3"/>
        <v>4.7950000000000008</v>
      </c>
      <c r="I23" s="42">
        <f t="shared" si="3"/>
        <v>11.309999999999999</v>
      </c>
      <c r="J23" s="42">
        <f t="shared" si="3"/>
        <v>13.379000000000001</v>
      </c>
      <c r="K23" s="42">
        <f t="shared" si="3"/>
        <v>33</v>
      </c>
      <c r="L23" s="42">
        <f t="shared" si="3"/>
        <v>3.96</v>
      </c>
      <c r="M23" s="42">
        <f t="shared" si="3"/>
        <v>0</v>
      </c>
      <c r="N23" s="42">
        <f t="shared" si="3"/>
        <v>0</v>
      </c>
      <c r="O23" s="42">
        <f t="shared" si="3"/>
        <v>41.73</v>
      </c>
      <c r="P23" s="42">
        <f t="shared" si="3"/>
        <v>0</v>
      </c>
      <c r="Q23" s="42">
        <f t="shared" si="3"/>
        <v>45.72</v>
      </c>
      <c r="R23" s="42">
        <f t="shared" si="3"/>
        <v>0</v>
      </c>
      <c r="S23" s="42">
        <f t="shared" si="3"/>
        <v>23.660000000000004</v>
      </c>
      <c r="T23" s="42">
        <f t="shared" si="3"/>
        <v>0</v>
      </c>
      <c r="U23" s="42">
        <f t="shared" si="3"/>
        <v>0.76500000000000001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317.86899999999997</v>
      </c>
    </row>
    <row r="24" spans="1:25" x14ac:dyDescent="0.15">
      <c r="A24" s="40">
        <f>SUM(A19)</f>
        <v>1</v>
      </c>
      <c r="B24" s="41" t="s">
        <v>42</v>
      </c>
      <c r="C24" s="42">
        <f>SUM(C20*C22)</f>
        <v>10.56</v>
      </c>
      <c r="D24" s="42">
        <f>SUM(D20*D22)</f>
        <v>21.167999999999999</v>
      </c>
      <c r="E24" s="42">
        <f t="shared" ref="E24:X24" si="4">SUM(E20*E22)</f>
        <v>0</v>
      </c>
      <c r="F24" s="42">
        <f t="shared" si="4"/>
        <v>7.02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7.0829999999999993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5.8520000000000003</v>
      </c>
      <c r="O24" s="42">
        <f t="shared" si="4"/>
        <v>0</v>
      </c>
      <c r="P24" s="42">
        <f t="shared" si="4"/>
        <v>5.3000000000000007</v>
      </c>
      <c r="Q24" s="42">
        <f t="shared" si="4"/>
        <v>0</v>
      </c>
      <c r="R24" s="42">
        <f t="shared" si="4"/>
        <v>34.800000000000004</v>
      </c>
      <c r="S24" s="42">
        <f t="shared" si="4"/>
        <v>0</v>
      </c>
      <c r="T24" s="42">
        <f t="shared" si="4"/>
        <v>25.86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117.64300000000001</v>
      </c>
    </row>
    <row r="25" spans="1:25" x14ac:dyDescent="0.15">
      <c r="A25" s="96" t="s">
        <v>43</v>
      </c>
      <c r="B25" s="97"/>
      <c r="C25" s="44">
        <f>SUM(C23:C24)</f>
        <v>31.68</v>
      </c>
      <c r="D25" s="44">
        <f t="shared" ref="D25:X25" si="5">+D21*D22</f>
        <v>72.912000000000006</v>
      </c>
      <c r="E25" s="44">
        <f t="shared" si="5"/>
        <v>12.236000000000001</v>
      </c>
      <c r="F25" s="44">
        <f t="shared" si="5"/>
        <v>20.67</v>
      </c>
      <c r="G25" s="44">
        <f t="shared" si="5"/>
        <v>40.799999999999997</v>
      </c>
      <c r="H25" s="44">
        <f t="shared" si="5"/>
        <v>4.7950000000000008</v>
      </c>
      <c r="I25" s="44">
        <f t="shared" si="5"/>
        <v>11.309999999999999</v>
      </c>
      <c r="J25" s="44">
        <f t="shared" si="5"/>
        <v>20.462000000000003</v>
      </c>
      <c r="K25" s="44">
        <f t="shared" si="5"/>
        <v>33</v>
      </c>
      <c r="L25" s="44">
        <f t="shared" si="5"/>
        <v>3.96</v>
      </c>
      <c r="M25" s="44">
        <f t="shared" si="5"/>
        <v>0</v>
      </c>
      <c r="N25" s="44">
        <f t="shared" si="5"/>
        <v>5.8520000000000003</v>
      </c>
      <c r="O25" s="44">
        <f t="shared" si="5"/>
        <v>41.73</v>
      </c>
      <c r="P25" s="44">
        <f t="shared" si="5"/>
        <v>5.3000000000000007</v>
      </c>
      <c r="Q25" s="44">
        <f t="shared" si="5"/>
        <v>45.72</v>
      </c>
      <c r="R25" s="44">
        <f t="shared" si="5"/>
        <v>34.800000000000004</v>
      </c>
      <c r="S25" s="44">
        <f t="shared" si="5"/>
        <v>23.660000000000004</v>
      </c>
      <c r="T25" s="44">
        <f t="shared" si="5"/>
        <v>25.86</v>
      </c>
      <c r="U25" s="44">
        <f t="shared" si="5"/>
        <v>0.76500000000000001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435.51200000000006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1" t="s">
        <v>44</v>
      </c>
      <c r="B28" s="81"/>
      <c r="C28" s="50"/>
      <c r="H28" s="81" t="s">
        <v>45</v>
      </c>
      <c r="I28" s="81"/>
      <c r="J28" s="81"/>
      <c r="K28" s="81"/>
      <c r="P28" s="81" t="s">
        <v>46</v>
      </c>
      <c r="Q28" s="81"/>
      <c r="R28" s="81"/>
      <c r="S28" s="81"/>
    </row>
    <row r="31" spans="1:25" x14ac:dyDescent="0.15">
      <c r="B31" s="98" t="s">
        <v>0</v>
      </c>
      <c r="C31" s="98"/>
      <c r="D31" s="98"/>
      <c r="E31" s="98"/>
      <c r="F31" s="98"/>
      <c r="G31" s="98"/>
      <c r="H31" s="98"/>
      <c r="I31" s="98"/>
      <c r="J31" s="98"/>
      <c r="L31" s="2"/>
      <c r="M31" s="99" t="s">
        <v>1</v>
      </c>
      <c r="N31" s="99"/>
      <c r="O31" s="99"/>
      <c r="P31" s="99"/>
      <c r="Q31" s="99"/>
      <c r="R31" s="99" t="s">
        <v>47</v>
      </c>
      <c r="S31" s="99"/>
      <c r="T31" s="99"/>
      <c r="U31" s="99"/>
      <c r="V31" s="99"/>
    </row>
    <row r="32" spans="1:25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82"/>
      <c r="Q32" s="82"/>
      <c r="R32" s="82"/>
      <c r="S32" s="82"/>
      <c r="T32" s="5"/>
      <c r="U32" s="5"/>
      <c r="V32" s="5"/>
    </row>
    <row r="33" spans="1:25" x14ac:dyDescent="0.15">
      <c r="A33" s="83"/>
      <c r="B33" s="84"/>
      <c r="C33" s="87" t="s">
        <v>4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9"/>
      <c r="W33" s="6"/>
      <c r="X33" s="6"/>
      <c r="Y33" s="7"/>
    </row>
    <row r="34" spans="1:25" ht="67.5" thickBot="1" x14ac:dyDescent="0.2">
      <c r="A34" s="85"/>
      <c r="B34" s="86"/>
      <c r="C34" s="8" t="s">
        <v>5</v>
      </c>
      <c r="D34" s="10" t="s">
        <v>6</v>
      </c>
      <c r="E34" s="10" t="s">
        <v>25</v>
      </c>
      <c r="F34" s="10" t="s">
        <v>8</v>
      </c>
      <c r="G34" s="10" t="s">
        <v>92</v>
      </c>
      <c r="H34" s="10" t="s">
        <v>124</v>
      </c>
      <c r="I34" s="10" t="s">
        <v>11</v>
      </c>
      <c r="J34" s="10" t="s">
        <v>84</v>
      </c>
      <c r="K34" s="10" t="s">
        <v>79</v>
      </c>
      <c r="L34" s="10" t="s">
        <v>85</v>
      </c>
      <c r="M34" s="10" t="s">
        <v>20</v>
      </c>
      <c r="N34" s="10" t="s">
        <v>22</v>
      </c>
      <c r="O34" s="10" t="s">
        <v>93</v>
      </c>
      <c r="P34" s="10" t="s">
        <v>17</v>
      </c>
      <c r="Q34" s="10" t="s">
        <v>14</v>
      </c>
      <c r="R34" s="10"/>
      <c r="S34" s="10"/>
      <c r="T34" s="10"/>
      <c r="U34" s="10"/>
      <c r="V34" s="9"/>
      <c r="W34" s="9"/>
      <c r="X34" s="9"/>
      <c r="Y34" s="7"/>
    </row>
    <row r="35" spans="1:25" ht="10.5" customHeight="1" x14ac:dyDescent="0.15">
      <c r="A35" s="90" t="s">
        <v>26</v>
      </c>
      <c r="B35" s="13" t="s">
        <v>73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>
        <v>60</v>
      </c>
      <c r="N35" s="14"/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91"/>
      <c r="B36" s="16" t="s">
        <v>92</v>
      </c>
      <c r="C36" s="17"/>
      <c r="D36" s="17"/>
      <c r="E36" s="17"/>
      <c r="F36" s="17">
        <v>10</v>
      </c>
      <c r="G36" s="17">
        <v>30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/>
    </row>
    <row r="37" spans="1:25" x14ac:dyDescent="0.15">
      <c r="A37" s="91"/>
      <c r="B37" s="16" t="s">
        <v>125</v>
      </c>
      <c r="C37" s="17">
        <v>70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2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ht="10.5" customHeight="1" x14ac:dyDescent="0.15">
      <c r="A39" s="90" t="s">
        <v>31</v>
      </c>
      <c r="B39" s="13" t="s">
        <v>126</v>
      </c>
      <c r="C39" s="14"/>
      <c r="D39" s="14">
        <v>4</v>
      </c>
      <c r="E39" s="14">
        <f>1/3</f>
        <v>0.33333333333333331</v>
      </c>
      <c r="F39" s="14"/>
      <c r="G39" s="14"/>
      <c r="H39" s="14"/>
      <c r="I39" s="14">
        <v>40</v>
      </c>
      <c r="J39" s="14"/>
      <c r="K39" s="14"/>
      <c r="L39" s="14"/>
      <c r="M39" s="14"/>
      <c r="N39" s="14"/>
      <c r="O39" s="14">
        <v>20</v>
      </c>
      <c r="P39" s="14"/>
      <c r="Q39" s="14">
        <v>80</v>
      </c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91"/>
      <c r="B40" s="16" t="s">
        <v>127</v>
      </c>
      <c r="C40" s="17"/>
      <c r="D40" s="17">
        <v>15</v>
      </c>
      <c r="E40" s="17"/>
      <c r="F40" s="17"/>
      <c r="G40" s="17"/>
      <c r="H40" s="17"/>
      <c r="I40" s="17">
        <v>20</v>
      </c>
      <c r="J40" s="17"/>
      <c r="K40" s="17">
        <v>50</v>
      </c>
      <c r="L40" s="17"/>
      <c r="M40" s="17"/>
      <c r="N40" s="17">
        <v>3</v>
      </c>
      <c r="O40" s="17"/>
      <c r="P40" s="17">
        <v>2</v>
      </c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91"/>
      <c r="B41" s="16" t="s">
        <v>128</v>
      </c>
      <c r="C41" s="17">
        <v>60</v>
      </c>
      <c r="D41" s="17"/>
      <c r="E41" s="17"/>
      <c r="F41" s="17">
        <v>20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2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</row>
    <row r="43" spans="1:25" ht="10.5" customHeight="1" x14ac:dyDescent="0.15">
      <c r="A43" s="90" t="s">
        <v>33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5" x14ac:dyDescent="0.15">
      <c r="A44" s="91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5" x14ac:dyDescent="0.15">
      <c r="A45" s="91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3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>
        <f>SUM(C32)</f>
        <v>1</v>
      </c>
      <c r="B47" s="24" t="s">
        <v>57</v>
      </c>
      <c r="C47" s="25">
        <f>SUM(C35:C38)</f>
        <v>70</v>
      </c>
      <c r="D47" s="25">
        <f t="shared" ref="D47:X47" si="6">SUM(D35:D38)</f>
        <v>0</v>
      </c>
      <c r="E47" s="25">
        <f t="shared" si="6"/>
        <v>0</v>
      </c>
      <c r="F47" s="25">
        <f t="shared" si="6"/>
        <v>10</v>
      </c>
      <c r="G47" s="25">
        <f t="shared" si="6"/>
        <v>30</v>
      </c>
      <c r="H47" s="25">
        <f t="shared" si="6"/>
        <v>0</v>
      </c>
      <c r="I47" s="25">
        <f t="shared" si="6"/>
        <v>0</v>
      </c>
      <c r="J47" s="25">
        <f t="shared" si="6"/>
        <v>0</v>
      </c>
      <c r="K47" s="25">
        <f t="shared" si="6"/>
        <v>0</v>
      </c>
      <c r="L47" s="25">
        <f t="shared" si="6"/>
        <v>0</v>
      </c>
      <c r="M47" s="25">
        <f t="shared" si="6"/>
        <v>60</v>
      </c>
      <c r="N47" s="25">
        <f t="shared" si="6"/>
        <v>0</v>
      </c>
      <c r="O47" s="25">
        <f t="shared" si="6"/>
        <v>0</v>
      </c>
      <c r="P47" s="25">
        <f t="shared" si="6"/>
        <v>0</v>
      </c>
      <c r="Q47" s="25">
        <f t="shared" si="6"/>
        <v>0</v>
      </c>
      <c r="R47" s="25">
        <f t="shared" si="6"/>
        <v>0</v>
      </c>
      <c r="S47" s="25">
        <f t="shared" si="6"/>
        <v>0</v>
      </c>
      <c r="T47" s="25">
        <f t="shared" si="6"/>
        <v>0</v>
      </c>
      <c r="U47" s="25">
        <f t="shared" si="6"/>
        <v>0</v>
      </c>
      <c r="V47" s="25">
        <f t="shared" si="6"/>
        <v>0</v>
      </c>
      <c r="W47" s="25">
        <f t="shared" si="6"/>
        <v>0</v>
      </c>
      <c r="X47" s="25">
        <f t="shared" si="6"/>
        <v>0</v>
      </c>
      <c r="Y47" s="7"/>
    </row>
    <row r="48" spans="1:25" x14ac:dyDescent="0.15">
      <c r="A48" s="27"/>
      <c r="B48" s="28" t="s">
        <v>58</v>
      </c>
      <c r="C48" s="29">
        <f>SUM(A47*C47)/1000</f>
        <v>7.0000000000000007E-2</v>
      </c>
      <c r="D48" s="29">
        <f>+(A47*D47)/1000</f>
        <v>0</v>
      </c>
      <c r="E48" s="29">
        <f>+(A47*E47)/1000</f>
        <v>0</v>
      </c>
      <c r="F48" s="29">
        <f>+(A47*F47)/1000</f>
        <v>0.01</v>
      </c>
      <c r="G48" s="29">
        <f>+(A47*G47)/1000</f>
        <v>0.03</v>
      </c>
      <c r="H48" s="29">
        <f>+(A47*H47)/1000</f>
        <v>0</v>
      </c>
      <c r="I48" s="29">
        <f>+(A47*I47)/1000</f>
        <v>0</v>
      </c>
      <c r="J48" s="29">
        <f>+(A47*J47)/1000</f>
        <v>0</v>
      </c>
      <c r="K48" s="29">
        <f>+(A47*K47)/1000</f>
        <v>0</v>
      </c>
      <c r="L48" s="29">
        <f>+(A47*L47)/1000</f>
        <v>0</v>
      </c>
      <c r="M48" s="29">
        <f>+(A47*M47)/1000</f>
        <v>0.06</v>
      </c>
      <c r="N48" s="29">
        <f>+(A47*N47)/1000</f>
        <v>0</v>
      </c>
      <c r="O48" s="29">
        <f>+(A47*O47)/1000</f>
        <v>0</v>
      </c>
      <c r="P48" s="29">
        <f>+(A47*P47)/1000</f>
        <v>0</v>
      </c>
      <c r="Q48" s="29">
        <f>+(A47*Q47)/1000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7"/>
    </row>
    <row r="49" spans="1:25" x14ac:dyDescent="0.15">
      <c r="A49" s="23">
        <f>SUM(D32)</f>
        <v>1</v>
      </c>
      <c r="B49" s="28" t="s">
        <v>59</v>
      </c>
      <c r="C49" s="30">
        <f>SUM(C39:C42)</f>
        <v>60</v>
      </c>
      <c r="D49" s="30">
        <f t="shared" ref="D49:X49" si="7">SUM(D39:D42)</f>
        <v>19</v>
      </c>
      <c r="E49" s="30">
        <f t="shared" si="7"/>
        <v>0.33333333333333331</v>
      </c>
      <c r="F49" s="30">
        <f t="shared" si="7"/>
        <v>20</v>
      </c>
      <c r="G49" s="30">
        <f t="shared" si="7"/>
        <v>0</v>
      </c>
      <c r="H49" s="30">
        <f t="shared" si="7"/>
        <v>0</v>
      </c>
      <c r="I49" s="30">
        <f t="shared" si="7"/>
        <v>60</v>
      </c>
      <c r="J49" s="30">
        <f t="shared" si="7"/>
        <v>0</v>
      </c>
      <c r="K49" s="30">
        <f t="shared" si="7"/>
        <v>50</v>
      </c>
      <c r="L49" s="30">
        <f t="shared" si="7"/>
        <v>0</v>
      </c>
      <c r="M49" s="30">
        <f t="shared" si="7"/>
        <v>0</v>
      </c>
      <c r="N49" s="30">
        <f t="shared" si="7"/>
        <v>3</v>
      </c>
      <c r="O49" s="30">
        <f t="shared" si="7"/>
        <v>20</v>
      </c>
      <c r="P49" s="30">
        <f t="shared" si="7"/>
        <v>2</v>
      </c>
      <c r="Q49" s="30">
        <f t="shared" si="7"/>
        <v>80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7"/>
    </row>
    <row r="50" spans="1:25" ht="11.25" thickBot="1" x14ac:dyDescent="0.2">
      <c r="A50" s="32"/>
      <c r="B50" s="33" t="s">
        <v>60</v>
      </c>
      <c r="C50" s="34">
        <f>SUM(A49*C49)/1000</f>
        <v>0.06</v>
      </c>
      <c r="D50" s="34">
        <f>+(A49*D49)/1000</f>
        <v>1.9E-2</v>
      </c>
      <c r="E50" s="34">
        <f>+(A49*E49)</f>
        <v>0.33333333333333331</v>
      </c>
      <c r="F50" s="34">
        <f>+(A49*F49)/1000</f>
        <v>0.02</v>
      </c>
      <c r="G50" s="34">
        <f>+(A49*G49)/1000</f>
        <v>0</v>
      </c>
      <c r="H50" s="34">
        <f>+(A49*H49)/1000</f>
        <v>0</v>
      </c>
      <c r="I50" s="34">
        <f>+(A49*I49)/1000</f>
        <v>0.06</v>
      </c>
      <c r="J50" s="34">
        <f>+(A49*J49)/1000</f>
        <v>0</v>
      </c>
      <c r="K50" s="34">
        <f>+(A49*K49)/1000</f>
        <v>0.05</v>
      </c>
      <c r="L50" s="34">
        <f>+(A49*L49)/1000</f>
        <v>0</v>
      </c>
      <c r="M50" s="34">
        <f>+(A49*M49)/1000</f>
        <v>0</v>
      </c>
      <c r="N50" s="34">
        <f>+(A49*N49)/1000</f>
        <v>3.0000000000000001E-3</v>
      </c>
      <c r="O50" s="34">
        <f>+(A49*O49)/1000</f>
        <v>0.02</v>
      </c>
      <c r="P50" s="34">
        <f>+(A49*P49)/1000</f>
        <v>2E-3</v>
      </c>
      <c r="Q50" s="34">
        <f>+(A49*Q49)/1000</f>
        <v>0.08</v>
      </c>
      <c r="R50" s="34">
        <f>+(A49*R49)/1000</f>
        <v>0</v>
      </c>
      <c r="S50" s="34">
        <f>+(A49*S49)/1000</f>
        <v>0</v>
      </c>
      <c r="T50" s="34">
        <f>+(A49*T49)/1000</f>
        <v>0</v>
      </c>
      <c r="U50" s="34">
        <f>+(A49*U49)/1000</f>
        <v>0</v>
      </c>
      <c r="V50" s="35">
        <f>+(A49*V49)/1000</f>
        <v>0</v>
      </c>
      <c r="W50" s="35">
        <f>+(A49*W49)/1000</f>
        <v>0</v>
      </c>
      <c r="X50" s="35">
        <f>+(A49*X49)/1000</f>
        <v>0</v>
      </c>
      <c r="Y50" s="7"/>
    </row>
    <row r="51" spans="1:25" x14ac:dyDescent="0.15">
      <c r="A51" s="94" t="s">
        <v>40</v>
      </c>
      <c r="B51" s="95"/>
      <c r="C51" s="36">
        <f>+C50+C48</f>
        <v>0.13</v>
      </c>
      <c r="D51" s="36">
        <f t="shared" ref="D51:X51" si="8">+D50+D48</f>
        <v>1.9E-2</v>
      </c>
      <c r="E51" s="36">
        <f t="shared" si="8"/>
        <v>0.33333333333333331</v>
      </c>
      <c r="F51" s="36">
        <f t="shared" si="8"/>
        <v>0.03</v>
      </c>
      <c r="G51" s="36">
        <f t="shared" si="8"/>
        <v>0.03</v>
      </c>
      <c r="H51" s="36">
        <f t="shared" si="8"/>
        <v>0</v>
      </c>
      <c r="I51" s="36">
        <f t="shared" si="8"/>
        <v>0.06</v>
      </c>
      <c r="J51" s="36">
        <f t="shared" si="8"/>
        <v>0</v>
      </c>
      <c r="K51" s="36">
        <f t="shared" si="8"/>
        <v>0.05</v>
      </c>
      <c r="L51" s="36">
        <f t="shared" si="8"/>
        <v>0</v>
      </c>
      <c r="M51" s="36">
        <f t="shared" si="8"/>
        <v>0.06</v>
      </c>
      <c r="N51" s="36">
        <f t="shared" si="8"/>
        <v>3.0000000000000001E-3</v>
      </c>
      <c r="O51" s="36">
        <f t="shared" si="8"/>
        <v>0.02</v>
      </c>
      <c r="P51" s="36">
        <f t="shared" si="8"/>
        <v>2E-3</v>
      </c>
      <c r="Q51" s="36">
        <f t="shared" si="8"/>
        <v>0.08</v>
      </c>
      <c r="R51" s="36">
        <f t="shared" si="8"/>
        <v>0</v>
      </c>
      <c r="S51" s="36">
        <f t="shared" si="8"/>
        <v>0</v>
      </c>
      <c r="T51" s="36">
        <f t="shared" si="8"/>
        <v>0</v>
      </c>
      <c r="U51" s="36">
        <f t="shared" si="8"/>
        <v>0</v>
      </c>
      <c r="V51" s="37">
        <f t="shared" si="8"/>
        <v>0</v>
      </c>
      <c r="W51" s="37">
        <f t="shared" si="8"/>
        <v>0</v>
      </c>
      <c r="X51" s="37">
        <f t="shared" si="8"/>
        <v>0</v>
      </c>
      <c r="Y51" s="7"/>
    </row>
    <row r="52" spans="1:25" x14ac:dyDescent="0.15">
      <c r="A52" s="87" t="s">
        <v>41</v>
      </c>
      <c r="B52" s="89"/>
      <c r="C52" s="38">
        <v>264</v>
      </c>
      <c r="D52" s="38">
        <v>578</v>
      </c>
      <c r="E52" s="38">
        <v>94</v>
      </c>
      <c r="F52" s="38">
        <v>1748</v>
      </c>
      <c r="G52" s="38">
        <v>1391</v>
      </c>
      <c r="H52" s="38">
        <v>988</v>
      </c>
      <c r="I52" s="38">
        <v>137</v>
      </c>
      <c r="J52" s="38">
        <v>268</v>
      </c>
      <c r="K52" s="38">
        <v>347</v>
      </c>
      <c r="L52" s="38">
        <v>147</v>
      </c>
      <c r="M52" s="38">
        <v>338</v>
      </c>
      <c r="N52" s="38">
        <v>153</v>
      </c>
      <c r="O52" s="38">
        <v>754</v>
      </c>
      <c r="P52" s="38">
        <v>198</v>
      </c>
      <c r="Q52" s="38">
        <v>94</v>
      </c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>
        <f>SUM(A47)</f>
        <v>1</v>
      </c>
      <c r="B53" s="41" t="s">
        <v>42</v>
      </c>
      <c r="C53" s="42">
        <f>SUM(C48*C52)</f>
        <v>18.48</v>
      </c>
      <c r="D53" s="42">
        <f>SUM(D48*D52)</f>
        <v>0</v>
      </c>
      <c r="E53" s="42">
        <f t="shared" ref="E53:X53" si="9">SUM(E48*E52)</f>
        <v>0</v>
      </c>
      <c r="F53" s="42">
        <f t="shared" si="9"/>
        <v>17.48</v>
      </c>
      <c r="G53" s="42">
        <f t="shared" si="9"/>
        <v>41.73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20.279999999999998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97.97</v>
      </c>
    </row>
    <row r="54" spans="1:25" x14ac:dyDescent="0.15">
      <c r="A54" s="40">
        <f>SUM(A49)</f>
        <v>1</v>
      </c>
      <c r="B54" s="41" t="s">
        <v>42</v>
      </c>
      <c r="C54" s="42">
        <f>SUM(C50*C52)</f>
        <v>15.84</v>
      </c>
      <c r="D54" s="42">
        <f>SUM(D50*D52)</f>
        <v>10.981999999999999</v>
      </c>
      <c r="E54" s="42">
        <f t="shared" ref="E54:X54" si="10">SUM(E50*E52)</f>
        <v>31.333333333333332</v>
      </c>
      <c r="F54" s="42">
        <f t="shared" si="10"/>
        <v>34.96</v>
      </c>
      <c r="G54" s="42">
        <f t="shared" si="10"/>
        <v>0</v>
      </c>
      <c r="H54" s="42">
        <f t="shared" si="10"/>
        <v>0</v>
      </c>
      <c r="I54" s="42">
        <f t="shared" si="10"/>
        <v>8.2199999999999989</v>
      </c>
      <c r="J54" s="42">
        <f t="shared" si="10"/>
        <v>0</v>
      </c>
      <c r="K54" s="42">
        <f t="shared" si="10"/>
        <v>17.350000000000001</v>
      </c>
      <c r="L54" s="42">
        <f t="shared" si="10"/>
        <v>0</v>
      </c>
      <c r="M54" s="42">
        <f t="shared" si="10"/>
        <v>0</v>
      </c>
      <c r="N54" s="42">
        <f t="shared" si="10"/>
        <v>0.45900000000000002</v>
      </c>
      <c r="O54" s="42">
        <f t="shared" si="10"/>
        <v>15.08</v>
      </c>
      <c r="P54" s="42">
        <f t="shared" si="10"/>
        <v>0.39600000000000002</v>
      </c>
      <c r="Q54" s="42">
        <f t="shared" si="10"/>
        <v>7.5200000000000005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142.14033333333333</v>
      </c>
    </row>
    <row r="55" spans="1:25" x14ac:dyDescent="0.15">
      <c r="A55" s="96" t="s">
        <v>43</v>
      </c>
      <c r="B55" s="97"/>
      <c r="C55" s="44">
        <f>SUM(C53:C54)</f>
        <v>34.32</v>
      </c>
      <c r="D55" s="44">
        <f t="shared" ref="D55:X55" si="11">+D51*D52</f>
        <v>10.981999999999999</v>
      </c>
      <c r="E55" s="44">
        <f t="shared" si="11"/>
        <v>31.333333333333332</v>
      </c>
      <c r="F55" s="44">
        <f t="shared" si="11"/>
        <v>52.44</v>
      </c>
      <c r="G55" s="44">
        <f t="shared" si="11"/>
        <v>41.73</v>
      </c>
      <c r="H55" s="44">
        <f t="shared" si="11"/>
        <v>0</v>
      </c>
      <c r="I55" s="44">
        <f t="shared" si="11"/>
        <v>8.2199999999999989</v>
      </c>
      <c r="J55" s="44">
        <f t="shared" si="11"/>
        <v>0</v>
      </c>
      <c r="K55" s="44">
        <f t="shared" si="11"/>
        <v>17.350000000000001</v>
      </c>
      <c r="L55" s="44">
        <f t="shared" si="11"/>
        <v>0</v>
      </c>
      <c r="M55" s="44">
        <f t="shared" si="11"/>
        <v>20.279999999999998</v>
      </c>
      <c r="N55" s="44">
        <f t="shared" si="11"/>
        <v>0.45900000000000002</v>
      </c>
      <c r="O55" s="44">
        <f t="shared" si="11"/>
        <v>15.08</v>
      </c>
      <c r="P55" s="44">
        <f t="shared" si="11"/>
        <v>0.39600000000000002</v>
      </c>
      <c r="Q55" s="44">
        <f t="shared" si="11"/>
        <v>7.5200000000000005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240.11033333333333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81" t="s">
        <v>44</v>
      </c>
      <c r="B58" s="81"/>
      <c r="C58" s="50"/>
      <c r="H58" s="81" t="s">
        <v>45</v>
      </c>
      <c r="I58" s="81"/>
      <c r="J58" s="81"/>
      <c r="K58" s="81"/>
      <c r="P58" s="81" t="s">
        <v>46</v>
      </c>
      <c r="Q58" s="81"/>
      <c r="R58" s="81"/>
      <c r="S58" s="81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Sheet1</vt:lpstr>
      <vt:lpstr>Sheet2</vt:lpstr>
      <vt:lpstr>Sheet3</vt:lpstr>
      <vt:lpstr>Sheet4</vt:lpstr>
      <vt:lpstr>Sheet5</vt:lpstr>
      <vt:lpstr>Sheet6</vt:lpstr>
      <vt:lpstr>Sheet9</vt:lpstr>
      <vt:lpstr>Sheet7</vt:lpstr>
      <vt:lpstr>Sheet10</vt:lpstr>
      <vt:lpstr>Sheet8</vt:lpstr>
      <vt:lpstr>Sheet11</vt:lpstr>
      <vt:lpstr>Sheet12</vt:lpstr>
      <vt:lpstr>Sheet13</vt:lpstr>
      <vt:lpstr>Sheet14</vt:lpstr>
      <vt:lpstr>Sheet15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2017-05-15T08:04:20Z</dcterms:modified>
</cp:coreProperties>
</file>